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2F0A9112-1314-48D0-AE5C-CE4F2D0407D0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01.04.2023" sheetId="6" r:id="rId1"/>
  </sheets>
  <definedNames>
    <definedName name="_xlnm._FilterDatabase" localSheetId="0" hidden="1">'01.04.2023'!$A$20:$N$106</definedName>
    <definedName name="_xlnm.Print_Area" localSheetId="0">'01.04.2023'!$A$1:$N$106</definedName>
  </definedNames>
  <calcPr calcId="179021" calcMode="manual"/>
</workbook>
</file>

<file path=xl/calcChain.xml><?xml version="1.0" encoding="utf-8"?>
<calcChain xmlns="http://schemas.openxmlformats.org/spreadsheetml/2006/main">
  <c r="A22" i="6" l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21" i="6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6" i="6"/>
  <c r="J108" i="6"/>
  <c r="J107" i="6"/>
  <c r="J106" i="6"/>
  <c r="J105" i="6"/>
  <c r="J104" i="6"/>
  <c r="J103" i="6"/>
  <c r="J102" i="6"/>
  <c r="J109" i="6" s="1"/>
  <c r="A102" i="6"/>
  <c r="A103" i="6" s="1"/>
  <c r="A104" i="6" s="1"/>
  <c r="A105" i="6" s="1"/>
  <c r="A106" i="6" s="1"/>
  <c r="A107" i="6" s="1"/>
  <c r="A108" i="6" s="1"/>
  <c r="J101" i="6"/>
  <c r="E98" i="6" l="1"/>
  <c r="I98" i="6" s="1"/>
  <c r="E97" i="6"/>
  <c r="I97" i="6" s="1"/>
  <c r="E93" i="6" l="1"/>
  <c r="E91" i="6"/>
  <c r="E90" i="6"/>
  <c r="I90" i="6" s="1"/>
  <c r="E89" i="6"/>
  <c r="E88" i="6"/>
  <c r="I88" i="6" s="1"/>
  <c r="E86" i="6"/>
  <c r="I86" i="6" s="1"/>
  <c r="E85" i="6"/>
  <c r="E80" i="6"/>
  <c r="E77" i="6"/>
  <c r="E74" i="6"/>
  <c r="E73" i="6"/>
  <c r="E72" i="6"/>
  <c r="E70" i="6"/>
  <c r="E69" i="6"/>
  <c r="I69" i="6" s="1"/>
  <c r="E59" i="6" l="1"/>
  <c r="E60" i="6"/>
  <c r="E52" i="6"/>
  <c r="E47" i="6" l="1"/>
  <c r="E43" i="6"/>
  <c r="I43" i="6" s="1"/>
  <c r="E42" i="6"/>
  <c r="I42" i="6" s="1"/>
  <c r="E38" i="6"/>
  <c r="I38" i="6" s="1"/>
  <c r="J16" i="6" l="1"/>
  <c r="I16" i="6" s="1"/>
  <c r="J15" i="6"/>
  <c r="I15" i="6" s="1"/>
  <c r="J5" i="6" l="1"/>
  <c r="I5" i="6" s="1"/>
  <c r="J6" i="6"/>
  <c r="I6" i="6" s="1"/>
  <c r="J7" i="6"/>
  <c r="I7" i="6" s="1"/>
  <c r="J8" i="6"/>
  <c r="I8" i="6" s="1"/>
  <c r="J9" i="6"/>
  <c r="I9" i="6" s="1"/>
  <c r="J10" i="6"/>
  <c r="I10" i="6" s="1"/>
  <c r="J11" i="6"/>
  <c r="I11" i="6" s="1"/>
  <c r="J12" i="6"/>
  <c r="I12" i="6" s="1"/>
  <c r="J13" i="6"/>
  <c r="I13" i="6" s="1"/>
  <c r="J14" i="6"/>
  <c r="I14" i="6" s="1"/>
  <c r="J17" i="6"/>
  <c r="I17" i="6" s="1"/>
  <c r="J18" i="6" l="1"/>
  <c r="I93" i="6"/>
  <c r="J92" i="6"/>
  <c r="I92" i="6" s="1"/>
  <c r="I91" i="6"/>
  <c r="I89" i="6"/>
  <c r="J87" i="6"/>
  <c r="I87" i="6" s="1"/>
  <c r="I85" i="6"/>
  <c r="J84" i="6"/>
  <c r="I84" i="6" s="1"/>
  <c r="J83" i="6"/>
  <c r="I83" i="6" s="1"/>
  <c r="I82" i="6"/>
  <c r="J81" i="6"/>
  <c r="I81" i="6" s="1"/>
  <c r="I80" i="6"/>
  <c r="J79" i="6"/>
  <c r="I79" i="6" s="1"/>
  <c r="J78" i="6"/>
  <c r="I78" i="6" s="1"/>
  <c r="I77" i="6"/>
  <c r="J76" i="6"/>
  <c r="I76" i="6" s="1"/>
  <c r="J75" i="6"/>
  <c r="I75" i="6" s="1"/>
  <c r="I74" i="6"/>
  <c r="I73" i="6"/>
  <c r="I72" i="6"/>
  <c r="J71" i="6"/>
  <c r="I71" i="6" s="1"/>
  <c r="I70" i="6"/>
  <c r="J68" i="6"/>
  <c r="I68" i="6" s="1"/>
  <c r="J67" i="6"/>
  <c r="I67" i="6" s="1"/>
  <c r="J66" i="6"/>
  <c r="I66" i="6" s="1"/>
  <c r="J65" i="6"/>
  <c r="I65" i="6" s="1"/>
  <c r="J64" i="6"/>
  <c r="I64" i="6" s="1"/>
  <c r="J63" i="6"/>
  <c r="I63" i="6" s="1"/>
  <c r="J62" i="6"/>
  <c r="I62" i="6" s="1"/>
  <c r="J61" i="6"/>
  <c r="I61" i="6" s="1"/>
  <c r="I60" i="6"/>
  <c r="I59" i="6"/>
  <c r="J58" i="6"/>
  <c r="I58" i="6" s="1"/>
  <c r="J57" i="6"/>
  <c r="I57" i="6" s="1"/>
  <c r="J56" i="6"/>
  <c r="I56" i="6" s="1"/>
  <c r="J55" i="6"/>
  <c r="I55" i="6" s="1"/>
  <c r="J54" i="6"/>
  <c r="I54" i="6" s="1"/>
  <c r="J53" i="6"/>
  <c r="I53" i="6" s="1"/>
  <c r="I52" i="6"/>
  <c r="J51" i="6"/>
  <c r="I51" i="6" s="1"/>
  <c r="J50" i="6"/>
  <c r="I50" i="6" s="1"/>
  <c r="J49" i="6"/>
  <c r="I49" i="6" s="1"/>
  <c r="J48" i="6"/>
  <c r="I48" i="6" s="1"/>
  <c r="I47" i="6"/>
  <c r="J46" i="6"/>
  <c r="I46" i="6" s="1"/>
  <c r="J45" i="6"/>
  <c r="I45" i="6" s="1"/>
  <c r="J44" i="6"/>
  <c r="I44" i="6" s="1"/>
  <c r="J41" i="6"/>
  <c r="I41" i="6" s="1"/>
  <c r="J40" i="6"/>
  <c r="I40" i="6" s="1"/>
  <c r="J39" i="6"/>
  <c r="I39" i="6" s="1"/>
  <c r="J33" i="6"/>
  <c r="I33" i="6" s="1"/>
  <c r="J23" i="6"/>
  <c r="I23" i="6" s="1"/>
  <c r="J96" i="6"/>
  <c r="I96" i="6" s="1"/>
  <c r="J95" i="6"/>
  <c r="I95" i="6" s="1"/>
  <c r="J94" i="6"/>
  <c r="I94" i="6" s="1"/>
  <c r="J37" i="6"/>
  <c r="I37" i="6" s="1"/>
  <c r="J36" i="6"/>
  <c r="I36" i="6" s="1"/>
  <c r="J35" i="6"/>
  <c r="I35" i="6" s="1"/>
  <c r="J34" i="6"/>
  <c r="I34" i="6" s="1"/>
  <c r="J32" i="6"/>
  <c r="I32" i="6" s="1"/>
  <c r="J31" i="6"/>
  <c r="I31" i="6" s="1"/>
  <c r="J30" i="6"/>
  <c r="I30" i="6" s="1"/>
  <c r="J29" i="6"/>
  <c r="I29" i="6" s="1"/>
  <c r="J28" i="6"/>
  <c r="I28" i="6" s="1"/>
  <c r="J27" i="6"/>
  <c r="I27" i="6" s="1"/>
  <c r="J26" i="6"/>
  <c r="I26" i="6" s="1"/>
  <c r="J25" i="6"/>
  <c r="I25" i="6" s="1"/>
  <c r="J24" i="6"/>
  <c r="I24" i="6" s="1"/>
  <c r="J22" i="6"/>
  <c r="I22" i="6" s="1"/>
  <c r="J21" i="6"/>
  <c r="I21" i="6" s="1"/>
  <c r="J20" i="6"/>
  <c r="I20" i="6" s="1"/>
  <c r="J99" i="6" l="1"/>
</calcChain>
</file>

<file path=xl/sharedStrings.xml><?xml version="1.0" encoding="utf-8"?>
<sst xmlns="http://schemas.openxmlformats.org/spreadsheetml/2006/main" count="827" uniqueCount="137">
  <si>
    <t>№</t>
  </si>
  <si>
    <t xml:space="preserve"> </t>
  </si>
  <si>
    <t>x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</si>
  <si>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</si>
  <si>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</si>
  <si>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</si>
  <si>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</si>
  <si>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</si>
  <si>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</si>
  <si>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</si>
  <si>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</si>
  <si>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</si>
  <si>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4821110</t>
  </si>
  <si>
    <t>4234100</t>
  </si>
  <si>
    <t xml:space="preserve">	YaTT " AXMEDKARIMOV RIM NAGEMOVICH "</t>
  </si>
  <si>
    <t>4212000</t>
  </si>
  <si>
    <t>4252120</t>
  </si>
  <si>
    <t>4234920</t>
  </si>
  <si>
    <t>Elektron hujjat aylanmasi xizmatlari uchun kreditor qarzdorlikni qoplash uchun</t>
  </si>
  <si>
    <t>Virtual xususiy server xizmatlari</t>
  </si>
  <si>
    <t>OOO "KOLORPARK"</t>
  </si>
  <si>
    <t>Kulmetov Xikmatulla Sayfullayevich</t>
  </si>
  <si>
    <t>OOO "AL-ZUBEN"</t>
  </si>
  <si>
    <t>OOO HENTEK SERVICE</t>
  </si>
  <si>
    <t>ELAN-EKSPRESS OOO</t>
  </si>
  <si>
    <t>Virtual server xizmatlari uchun</t>
  </si>
  <si>
    <t>X.S.Kulmetov</t>
  </si>
  <si>
    <t>Agentlik logotipi tushirilgan flesh-karta uchun</t>
  </si>
  <si>
    <t>YaTT " AXMEDKARIMOV RIM NAGEMOVICH "</t>
  </si>
  <si>
    <t>Elektron hujjat aylanmasi xizmatlari uchun</t>
  </si>
  <si>
    <t>davlat order blankalari uchun</t>
  </si>
  <si>
    <t>"PIT STOP MOTORS"</t>
  </si>
  <si>
    <t>soʻm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</si>
  <si>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</si>
  <si>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</si>
  <si>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</si>
  <si>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</si>
  <si>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</si>
  <si>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</si>
  <si>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</si>
  <si>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</si>
  <si>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</si>
  <si>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</si>
  <si>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</si>
  <si>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</si>
  <si>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</si>
  <si>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xodimga yetkazilgan zararni qoplash</t>
  </si>
  <si>
    <t>nafar</t>
  </si>
  <si>
    <t>xizmat safari xarajatlari</t>
  </si>
  <si>
    <t>fleshka</t>
  </si>
  <si>
    <t>dona</t>
  </si>
  <si>
    <t>fevral</t>
  </si>
  <si>
    <t>Toner</t>
  </si>
  <si>
    <t>mart</t>
  </si>
  <si>
    <t>Knigi pechatnыe</t>
  </si>
  <si>
    <t>Markaziy apparat</t>
  </si>
  <si>
    <t>toʻgʻridan-toʻgʻri</t>
  </si>
  <si>
    <t>Davlat aktivlarini boshqarish agentligi</t>
  </si>
  <si>
    <t>elektron doʻkon</t>
  </si>
  <si>
    <t xml:space="preserve">	SP " TASHKEI INTERNATIONAL "</t>
  </si>
  <si>
    <t>Oʻz.R.Adliya vazirligi Adolat huquqiy axborot markazi muassasasi</t>
  </si>
  <si>
    <t>Jami</t>
  </si>
  <si>
    <t>Sud qaroriga asosan oʻtkazilgan mablagʻlar</t>
  </si>
  <si>
    <t>chet el xizmat safari</t>
  </si>
  <si>
    <t>Aloqa xizmati xarajatlari</t>
  </si>
  <si>
    <t>Internet xizmati xarajatlari</t>
  </si>
  <si>
    <t>"Ijro.gov.uz" xizmati</t>
  </si>
  <si>
    <t>Usluga po podklyucheniyu k internetu</t>
  </si>
  <si>
    <t>Binoni ekspluatatsiya xarajatlari</t>
  </si>
  <si>
    <t>feldaloqa xizmati</t>
  </si>
  <si>
    <t>oylik toʻlov</t>
  </si>
  <si>
    <t>toʻlov</t>
  </si>
  <si>
    <t>marta</t>
  </si>
  <si>
    <t>oy</t>
  </si>
  <si>
    <t>pochka</t>
  </si>
  <si>
    <t>Toshkent tumanlararo iktisodiy sudining</t>
  </si>
  <si>
    <t>OʻZBEKTELEKOM</t>
  </si>
  <si>
    <t xml:space="preserve">	ONE-NET MCHJ</t>
  </si>
  <si>
    <t>Respublika maxsus aloka boglamasi</t>
  </si>
  <si>
    <t>OOO "UNICON-SOFT"</t>
  </si>
  <si>
    <t xml:space="preserve">	OʻZBEKTELEKOM</t>
  </si>
  <si>
    <t>Direksiya po ekspluatatsii zdaniya</t>
  </si>
  <si>
    <t>GFS GKSI i TTRUz</t>
  </si>
  <si>
    <t xml:space="preserve">	CHP "Lobodin O.S"</t>
  </si>
  <si>
    <t>DOMASHKA ORGANIC MASʻULIYATI CHEKLANGAN JAMIYAT</t>
  </si>
  <si>
    <t>CHP "Islamov Rustam Shuxratovich"</t>
  </si>
  <si>
    <t>Toshkent tumanlararo maʼmuriy sudi</t>
  </si>
  <si>
    <t>Toshkent pochta xizmatlari</t>
  </si>
  <si>
    <t>"OʻzR MARKAZIY BANKINING "DAVLAT BELGISI"" DUK</t>
  </si>
  <si>
    <t>OOO KARSHI UNEX PRO</t>
  </si>
  <si>
    <t>ALISHER NAVOIY NOM TOSHKENT DAVLAT OʻZBEK TILI VA ADABIYOTI UNIVERSITETI</t>
  </si>
  <si>
    <t xml:space="preserve">	OOO "UNICON-SOFT"</t>
  </si>
  <si>
    <t xml:space="preserve">	"Biznes-Daily Media" MCHJ</t>
  </si>
  <si>
    <t xml:space="preserve">	Sentralnыy gosarxiv RUz</t>
  </si>
  <si>
    <t>avtotransport vasitalarini joriy taʼmirlash va texnik xizmat koʻsatish xarajatlari</t>
  </si>
  <si>
    <t>Xorijiy delegatsiyani kutib olish xarajatlari</t>
  </si>
  <si>
    <t xml:space="preserve"> Poligraficheskaya produksiya</t>
  </si>
  <si>
    <t>Ijara xarajati</t>
  </si>
  <si>
    <t>Bumaga dlya ofisnoy texniki belaya</t>
  </si>
  <si>
    <t>Pochta xarajatlarini qoplash uchun</t>
  </si>
  <si>
    <t>Davlat boji</t>
  </si>
  <si>
    <t>Usluga po servisnomu obslujivaniyu kompyuternogo i ofisnogo oborudovaniya</t>
  </si>
  <si>
    <t>Poligraficheskaya produksiya</t>
  </si>
  <si>
    <t>avia va temir yoʻl chiptalarni sotib olish uchun avans mablagʻ</t>
  </si>
  <si>
    <t>chet el xizmat safari uchun aviabilet</t>
  </si>
  <si>
    <t>Usluga po izgotovleniyu blankov s vodyanыmi znakami</t>
  </si>
  <si>
    <t xml:space="preserve"> HUMO himoyalangan milliy mesenjerini texnik qoʻllab quvvatlash xizmati uchun</t>
  </si>
  <si>
    <t>Skorosshivatel</t>
  </si>
  <si>
    <t>Malaka oshirish xarajatlari</t>
  </si>
  <si>
    <t xml:space="preserve"> "Birja" iqtisodiy gazetasi 
"Biznes-Ekspert" Ilmiy-amaliy iqtisodiy jurnaliGA YILLIK OBUNA</t>
  </si>
  <si>
    <t>Chet el delegatsiyasini kutib olish va kuzatish bilan bogʻliq xarajatlar</t>
  </si>
  <si>
    <t>Xujjatlarni arxivga topshirishgan tayyorlash va arxiv xujjatlarni elektron bazasini yaratish</t>
  </si>
  <si>
    <t>Usluga po pechataniyu reklamnoy produksii</t>
  </si>
  <si>
    <t>Shartnomalarni ekspertizadan oʻtkazish xarajatlari</t>
  </si>
  <si>
    <t xml:space="preserve">	"OʻzR MARKAZIY BANKINING "DAVLAT BELGISI"" DUK</t>
  </si>
  <si>
    <t>OʻzR Adliya vazir. Yuristlar malakasini oshirish markazi</t>
  </si>
  <si>
    <t>Binolardan foydalanish direksiyasi</t>
  </si>
  <si>
    <t xml:space="preserve">	CHP "Islamov Rustam Shuxratovich"</t>
  </si>
  <si>
    <t>"OʻZGASHKLITI" DUK</t>
  </si>
  <si>
    <t>Oblojki dlya perepleta kartonnыe</t>
  </si>
  <si>
    <t>Binolarni ekspluatatsiya xarajatlari</t>
  </si>
  <si>
    <t>Usluga po topograficheskoy syemke</t>
  </si>
  <si>
    <t xml:space="preserve">Jami </t>
  </si>
  <si>
    <t>Rivojlantirish jamgʻarmasi mablagʻlari hisobidan</t>
  </si>
  <si>
    <t>chet eldagi davlat mulklarini baxolash xarajatlari</t>
  </si>
  <si>
    <t>Rivvojlantirish jamgarmasi</t>
  </si>
  <si>
    <t>Chet eldagi davlat mulklarini kommunal toʻlovlari</t>
  </si>
  <si>
    <t>Oldingi yil qarzdorlikni qoplash xarajatlari</t>
  </si>
  <si>
    <t>chet eldagi davlat mulklarini mol-mulk soliq xarajatlari</t>
  </si>
  <si>
    <t>Bank xizmati xarajatlari</t>
  </si>
  <si>
    <t>Uzbekiston Respublikasi Moliya vazirligi Gaznachiligi</t>
  </si>
  <si>
    <t>Davlat aktivlarini boshqarish agentligining budjet va budjetdan tashqari mablagʻlari hisobiga 2023-yil yanvar-mart oylarida amalga oshirilgan davlat xaridlari toʻgʻrisida 
MAʼLUMOT</t>
  </si>
  <si>
    <t>Mablagʻlar manbai (budjet, budjetdan tashqari, jamgʻarma mablagʻlari</t>
  </si>
  <si>
    <t>budjet mablagʻari hisobidan</t>
  </si>
  <si>
    <t xml:space="preserve">budjet </t>
  </si>
  <si>
    <t>budjetdan tashqari mablagʻlar hisobidan</t>
  </si>
  <si>
    <t>budjetdan tashqari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</si>
</sst>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_-* #,##0.0\ _₽_-;\-* #,##0.0\ _₽_-;_-* &quot;-&quot;??\ _₽_-;_-@_-"/>
    <numFmt numFmtId="167" formatCode="0.0_ ;[Red]\-0.0\ "/>
    <numFmt numFmtId="168" formatCode="#,##0.0_ ;[Red]\-#,##0.0\ 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zoomScale="70" zoomScaleNormal="70" workbookViewId="0">
      <pane ySplit="3" topLeftCell="A4" activePane="bottomLeft" state="frozen"/>
      <selection pane="bottomLeft" activeCell="I13" sqref="I13"/>
    </sheetView>
  </sheetViews>
  <sheetFormatPr defaultColWidth="9.140625" defaultRowHeight="18.75" x14ac:dyDescent="0.3"/>
  <cols>
    <col min="1" max="1" width="15.28515625" style="1" customWidth="1"/>
    <col min="2" max="2" width="15.140625" style="1" customWidth="1"/>
    <col min="3" max="3" width="17" style="1" customWidth="1"/>
    <col min="4" max="4" width="27.140625" style="1" customWidth="1"/>
    <col min="5" max="5" width="22.7109375" style="1" customWidth="1"/>
    <col min="6" max="6" width="15.7109375" style="1" customWidth="1"/>
    <col min="7" max="7" width="22" style="1" customWidth="1"/>
    <col min="8" max="8" width="23" style="1" customWidth="1"/>
    <col min="9" max="9" width="21.140625" style="1" customWidth="1"/>
    <col min="10" max="10" width="22" style="1" customWidth="1"/>
    <col min="11" max="11" width="24" style="1" customWidth="1"/>
    <col min="12" max="12" width="19" style="1" customWidth="1"/>
    <col min="13" max="13" width="36.42578125" style="1" customWidth="1"/>
    <col min="14" max="14" width="20.5703125" style="1" customWidth="1"/>
    <col min="15" max="16384" width="9.140625" style="1"/>
  </cols>
  <sheetData>
    <row r="1" spans="1:14" ht="60.75" customHeight="1" x14ac:dyDescent="0.3">
      <c r="A1" s="24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3">
      <c r="H2" s="1" t="s">
        <v>1</v>
      </c>
      <c r="N2" s="4" t="s">
        <v>32</v>
      </c>
    </row>
    <row r="3" spans="1:14" ht="194.25" customHeight="1" x14ac:dyDescent="0.3">
      <c r="A3" s="2" t="s">
        <v>0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132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</row>
    <row r="4" spans="1:14" x14ac:dyDescent="0.3">
      <c r="A4" s="29" t="s">
        <v>133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37.5" x14ac:dyDescent="0.3">
      <c r="A5" s="7">
        <v>1</v>
      </c>
      <c r="B5" s="15" t="s">
        <v>45</v>
      </c>
      <c r="C5" s="15" t="s">
        <v>3</v>
      </c>
      <c r="D5" s="7" t="s">
        <v>46</v>
      </c>
      <c r="E5" s="16">
        <v>2381919.19</v>
      </c>
      <c r="F5" s="7" t="s">
        <v>134</v>
      </c>
      <c r="G5" s="8" t="s">
        <v>47</v>
      </c>
      <c r="H5" s="8">
        <v>1</v>
      </c>
      <c r="I5" s="9">
        <f t="shared" ref="I5:I17" si="0">+J5/H5</f>
        <v>2381919.19</v>
      </c>
      <c r="J5" s="16">
        <f>+E5</f>
        <v>2381919.19</v>
      </c>
      <c r="K5" s="7" t="s">
        <v>55</v>
      </c>
      <c r="L5" s="7" t="s">
        <v>56</v>
      </c>
      <c r="M5" s="10" t="s">
        <v>57</v>
      </c>
      <c r="N5" s="6">
        <v>1</v>
      </c>
    </row>
    <row r="6" spans="1:14" ht="37.5" x14ac:dyDescent="0.3">
      <c r="A6" s="7">
        <f>+A5+1</f>
        <v>2</v>
      </c>
      <c r="B6" s="15" t="s">
        <v>45</v>
      </c>
      <c r="C6" s="15" t="s">
        <v>4</v>
      </c>
      <c r="D6" s="7" t="s">
        <v>48</v>
      </c>
      <c r="E6" s="16">
        <v>422540</v>
      </c>
      <c r="F6" s="7" t="s">
        <v>134</v>
      </c>
      <c r="G6" s="8" t="s">
        <v>47</v>
      </c>
      <c r="H6" s="8">
        <v>1</v>
      </c>
      <c r="I6" s="9">
        <f t="shared" si="0"/>
        <v>422540</v>
      </c>
      <c r="J6" s="16">
        <f t="shared" ref="J6:J17" si="1">+E6</f>
        <v>422540</v>
      </c>
      <c r="K6" s="7" t="s">
        <v>55</v>
      </c>
      <c r="L6" s="7" t="s">
        <v>56</v>
      </c>
      <c r="M6" s="10" t="s">
        <v>57</v>
      </c>
      <c r="N6" s="6">
        <v>1</v>
      </c>
    </row>
    <row r="7" spans="1:14" ht="37.5" x14ac:dyDescent="0.3">
      <c r="A7" s="7">
        <f t="shared" ref="A7:A17" si="2">+A6+1</f>
        <v>3</v>
      </c>
      <c r="B7" s="15" t="s">
        <v>45</v>
      </c>
      <c r="C7" s="15" t="s">
        <v>6</v>
      </c>
      <c r="D7" s="7" t="s">
        <v>49</v>
      </c>
      <c r="E7" s="16">
        <v>7000000</v>
      </c>
      <c r="F7" s="7" t="s">
        <v>134</v>
      </c>
      <c r="G7" s="8" t="s">
        <v>50</v>
      </c>
      <c r="H7" s="8">
        <v>50</v>
      </c>
      <c r="I7" s="9">
        <f t="shared" si="0"/>
        <v>140000</v>
      </c>
      <c r="J7" s="16">
        <f t="shared" ref="J7" si="3">+E7</f>
        <v>7000000</v>
      </c>
      <c r="K7" s="7" t="s">
        <v>55</v>
      </c>
      <c r="L7" s="7" t="s">
        <v>58</v>
      </c>
      <c r="M7" s="10" t="s">
        <v>14</v>
      </c>
      <c r="N7" s="6">
        <v>1</v>
      </c>
    </row>
    <row r="8" spans="1:14" ht="37.5" x14ac:dyDescent="0.3">
      <c r="A8" s="7">
        <f t="shared" si="2"/>
        <v>4</v>
      </c>
      <c r="B8" s="15" t="s">
        <v>45</v>
      </c>
      <c r="C8" s="15" t="s">
        <v>4</v>
      </c>
      <c r="D8" s="7" t="s">
        <v>48</v>
      </c>
      <c r="E8" s="16">
        <v>1176145</v>
      </c>
      <c r="F8" s="7" t="s">
        <v>134</v>
      </c>
      <c r="G8" s="8" t="s">
        <v>47</v>
      </c>
      <c r="H8" s="8">
        <v>2</v>
      </c>
      <c r="I8" s="9">
        <f t="shared" si="0"/>
        <v>588072.5</v>
      </c>
      <c r="J8" s="16">
        <f t="shared" si="1"/>
        <v>1176145</v>
      </c>
      <c r="K8" s="7" t="s">
        <v>55</v>
      </c>
      <c r="L8" s="7" t="s">
        <v>56</v>
      </c>
      <c r="M8" s="10" t="s">
        <v>57</v>
      </c>
      <c r="N8" s="6">
        <v>1</v>
      </c>
    </row>
    <row r="9" spans="1:14" ht="37.5" x14ac:dyDescent="0.3">
      <c r="A9" s="7">
        <f t="shared" si="2"/>
        <v>5</v>
      </c>
      <c r="B9" s="15" t="s">
        <v>51</v>
      </c>
      <c r="C9" s="15" t="s">
        <v>3</v>
      </c>
      <c r="D9" s="7" t="s">
        <v>46</v>
      </c>
      <c r="E9" s="16">
        <v>2381919.19</v>
      </c>
      <c r="F9" s="7" t="s">
        <v>134</v>
      </c>
      <c r="G9" s="8" t="s">
        <v>47</v>
      </c>
      <c r="H9" s="8">
        <v>1</v>
      </c>
      <c r="I9" s="9">
        <f t="shared" si="0"/>
        <v>2381919.19</v>
      </c>
      <c r="J9" s="16">
        <f t="shared" si="1"/>
        <v>2381919.19</v>
      </c>
      <c r="K9" s="7" t="s">
        <v>55</v>
      </c>
      <c r="L9" s="7" t="s">
        <v>56</v>
      </c>
      <c r="M9" s="10" t="s">
        <v>57</v>
      </c>
      <c r="N9" s="6">
        <v>1</v>
      </c>
    </row>
    <row r="10" spans="1:14" ht="37.5" x14ac:dyDescent="0.3">
      <c r="A10" s="7">
        <f t="shared" si="2"/>
        <v>6</v>
      </c>
      <c r="B10" s="15" t="s">
        <v>51</v>
      </c>
      <c r="C10" s="15" t="s">
        <v>5</v>
      </c>
      <c r="D10" s="7" t="s">
        <v>52</v>
      </c>
      <c r="E10" s="16">
        <v>5200000</v>
      </c>
      <c r="F10" s="7" t="s">
        <v>134</v>
      </c>
      <c r="G10" s="8" t="s">
        <v>50</v>
      </c>
      <c r="H10" s="8">
        <v>40</v>
      </c>
      <c r="I10" s="9">
        <f t="shared" si="0"/>
        <v>130000</v>
      </c>
      <c r="J10" s="16">
        <f>+E10</f>
        <v>5200000</v>
      </c>
      <c r="K10" s="7" t="s">
        <v>55</v>
      </c>
      <c r="L10" s="7" t="s">
        <v>58</v>
      </c>
      <c r="M10" s="10" t="s">
        <v>59</v>
      </c>
      <c r="N10" s="6">
        <v>1</v>
      </c>
    </row>
    <row r="11" spans="1:14" ht="37.5" x14ac:dyDescent="0.3">
      <c r="A11" s="7">
        <f t="shared" si="2"/>
        <v>7</v>
      </c>
      <c r="B11" s="15" t="s">
        <v>51</v>
      </c>
      <c r="C11" s="15" t="s">
        <v>4</v>
      </c>
      <c r="D11" s="7" t="s">
        <v>48</v>
      </c>
      <c r="E11" s="16">
        <v>120000</v>
      </c>
      <c r="F11" s="7" t="s">
        <v>134</v>
      </c>
      <c r="G11" s="8" t="s">
        <v>47</v>
      </c>
      <c r="H11" s="8">
        <v>1</v>
      </c>
      <c r="I11" s="9">
        <f t="shared" si="0"/>
        <v>120000</v>
      </c>
      <c r="J11" s="16">
        <f t="shared" si="1"/>
        <v>120000</v>
      </c>
      <c r="K11" s="7" t="s">
        <v>55</v>
      </c>
      <c r="L11" s="7" t="s">
        <v>56</v>
      </c>
      <c r="M11" s="10" t="s">
        <v>57</v>
      </c>
      <c r="N11" s="6">
        <v>1</v>
      </c>
    </row>
    <row r="12" spans="1:14" ht="37.5" x14ac:dyDescent="0.3">
      <c r="A12" s="7">
        <f t="shared" si="2"/>
        <v>8</v>
      </c>
      <c r="B12" s="15" t="s">
        <v>51</v>
      </c>
      <c r="C12" s="15" t="s">
        <v>4</v>
      </c>
      <c r="D12" s="7" t="s">
        <v>48</v>
      </c>
      <c r="E12" s="16">
        <v>2400000</v>
      </c>
      <c r="F12" s="7" t="s">
        <v>134</v>
      </c>
      <c r="G12" s="8" t="s">
        <v>47</v>
      </c>
      <c r="H12" s="8">
        <v>3</v>
      </c>
      <c r="I12" s="9">
        <f t="shared" si="0"/>
        <v>800000</v>
      </c>
      <c r="J12" s="16">
        <f t="shared" si="1"/>
        <v>2400000</v>
      </c>
      <c r="K12" s="7" t="s">
        <v>55</v>
      </c>
      <c r="L12" s="7" t="s">
        <v>56</v>
      </c>
      <c r="M12" s="10" t="s">
        <v>57</v>
      </c>
      <c r="N12" s="6">
        <v>1</v>
      </c>
    </row>
    <row r="13" spans="1:14" ht="37.5" x14ac:dyDescent="0.3">
      <c r="A13" s="7">
        <f t="shared" si="2"/>
        <v>9</v>
      </c>
      <c r="B13" s="15" t="s">
        <v>51</v>
      </c>
      <c r="C13" s="15" t="s">
        <v>4</v>
      </c>
      <c r="D13" s="7" t="s">
        <v>48</v>
      </c>
      <c r="E13" s="16">
        <v>4198875</v>
      </c>
      <c r="F13" s="7" t="s">
        <v>134</v>
      </c>
      <c r="G13" s="8" t="s">
        <v>47</v>
      </c>
      <c r="H13" s="8">
        <v>3</v>
      </c>
      <c r="I13" s="9">
        <f t="shared" si="0"/>
        <v>1399625</v>
      </c>
      <c r="J13" s="16">
        <f t="shared" si="1"/>
        <v>4198875</v>
      </c>
      <c r="K13" s="7" t="s">
        <v>55</v>
      </c>
      <c r="L13" s="7" t="s">
        <v>56</v>
      </c>
      <c r="M13" s="10" t="s">
        <v>57</v>
      </c>
      <c r="N13" s="6">
        <v>1</v>
      </c>
    </row>
    <row r="14" spans="1:14" ht="37.5" x14ac:dyDescent="0.3">
      <c r="A14" s="7">
        <f t="shared" si="2"/>
        <v>10</v>
      </c>
      <c r="B14" s="15" t="s">
        <v>53</v>
      </c>
      <c r="C14" s="15" t="s">
        <v>3</v>
      </c>
      <c r="D14" s="7" t="s">
        <v>46</v>
      </c>
      <c r="E14" s="16">
        <v>2381919.19</v>
      </c>
      <c r="F14" s="7" t="s">
        <v>134</v>
      </c>
      <c r="G14" s="8" t="s">
        <v>47</v>
      </c>
      <c r="H14" s="8">
        <v>1</v>
      </c>
      <c r="I14" s="9">
        <f t="shared" si="0"/>
        <v>2381919.19</v>
      </c>
      <c r="J14" s="16">
        <f t="shared" si="1"/>
        <v>2381919.19</v>
      </c>
      <c r="K14" s="7" t="s">
        <v>55</v>
      </c>
      <c r="L14" s="7" t="s">
        <v>56</v>
      </c>
      <c r="M14" s="10" t="s">
        <v>57</v>
      </c>
      <c r="N14" s="6">
        <v>1</v>
      </c>
    </row>
    <row r="15" spans="1:14" ht="37.5" x14ac:dyDescent="0.3">
      <c r="A15" s="7">
        <f t="shared" si="2"/>
        <v>11</v>
      </c>
      <c r="B15" s="15" t="s">
        <v>53</v>
      </c>
      <c r="C15" s="15" t="s">
        <v>4</v>
      </c>
      <c r="D15" s="7" t="s">
        <v>48</v>
      </c>
      <c r="E15" s="16">
        <v>742000</v>
      </c>
      <c r="F15" s="7" t="s">
        <v>134</v>
      </c>
      <c r="G15" s="8" t="s">
        <v>47</v>
      </c>
      <c r="H15" s="8">
        <v>1</v>
      </c>
      <c r="I15" s="9">
        <f t="shared" si="0"/>
        <v>742000</v>
      </c>
      <c r="J15" s="16">
        <f t="shared" si="1"/>
        <v>742000</v>
      </c>
      <c r="K15" s="7" t="s">
        <v>55</v>
      </c>
      <c r="L15" s="7" t="s">
        <v>56</v>
      </c>
      <c r="M15" s="10" t="s">
        <v>57</v>
      </c>
      <c r="N15" s="6">
        <v>1</v>
      </c>
    </row>
    <row r="16" spans="1:14" ht="37.5" x14ac:dyDescent="0.3">
      <c r="A16" s="7">
        <f t="shared" si="2"/>
        <v>12</v>
      </c>
      <c r="B16" s="15" t="s">
        <v>53</v>
      </c>
      <c r="C16" s="15" t="s">
        <v>4</v>
      </c>
      <c r="D16" s="7" t="s">
        <v>48</v>
      </c>
      <c r="E16" s="16">
        <v>3374147</v>
      </c>
      <c r="F16" s="7" t="s">
        <v>134</v>
      </c>
      <c r="G16" s="8" t="s">
        <v>47</v>
      </c>
      <c r="H16" s="8">
        <v>5</v>
      </c>
      <c r="I16" s="9">
        <f t="shared" si="0"/>
        <v>674829.4</v>
      </c>
      <c r="J16" s="16">
        <f t="shared" si="1"/>
        <v>3374147</v>
      </c>
      <c r="K16" s="7" t="s">
        <v>55</v>
      </c>
      <c r="L16" s="7" t="s">
        <v>56</v>
      </c>
      <c r="M16" s="10" t="s">
        <v>57</v>
      </c>
      <c r="N16" s="6">
        <v>1</v>
      </c>
    </row>
    <row r="17" spans="1:14" ht="56.25" x14ac:dyDescent="0.3">
      <c r="A17" s="7">
        <f t="shared" si="2"/>
        <v>13</v>
      </c>
      <c r="B17" s="15" t="s">
        <v>53</v>
      </c>
      <c r="C17" s="15" t="s">
        <v>5</v>
      </c>
      <c r="D17" s="7" t="s">
        <v>54</v>
      </c>
      <c r="E17" s="16">
        <v>903000</v>
      </c>
      <c r="F17" s="7" t="s">
        <v>134</v>
      </c>
      <c r="G17" s="8" t="s">
        <v>50</v>
      </c>
      <c r="H17" s="8">
        <v>10</v>
      </c>
      <c r="I17" s="9">
        <f t="shared" si="0"/>
        <v>90300</v>
      </c>
      <c r="J17" s="16">
        <f t="shared" si="1"/>
        <v>903000</v>
      </c>
      <c r="K17" s="7" t="s">
        <v>55</v>
      </c>
      <c r="L17" s="7" t="s">
        <v>58</v>
      </c>
      <c r="M17" s="10" t="s">
        <v>60</v>
      </c>
      <c r="N17" s="6">
        <v>1</v>
      </c>
    </row>
    <row r="18" spans="1:14" x14ac:dyDescent="0.3">
      <c r="A18" s="30" t="s">
        <v>61</v>
      </c>
      <c r="B18" s="30"/>
      <c r="C18" s="30"/>
      <c r="D18" s="30"/>
      <c r="E18" s="30"/>
      <c r="F18" s="30"/>
      <c r="G18" s="30"/>
      <c r="H18" s="30"/>
      <c r="I18" s="30"/>
      <c r="J18" s="11">
        <f>SUM(J5:J17)</f>
        <v>32682464.57</v>
      </c>
      <c r="K18" s="12" t="s">
        <v>2</v>
      </c>
      <c r="L18" s="11" t="s">
        <v>2</v>
      </c>
      <c r="M18" s="12" t="s">
        <v>2</v>
      </c>
      <c r="N18" s="12" t="s">
        <v>2</v>
      </c>
    </row>
    <row r="19" spans="1:14" x14ac:dyDescent="0.3">
      <c r="A19" s="30" t="s">
        <v>135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37.5" x14ac:dyDescent="0.3">
      <c r="A20" s="7">
        <v>1</v>
      </c>
      <c r="B20" s="15" t="s">
        <v>45</v>
      </c>
      <c r="C20" s="15" t="s">
        <v>8</v>
      </c>
      <c r="D20" s="2" t="s">
        <v>62</v>
      </c>
      <c r="E20" s="16">
        <v>68716920</v>
      </c>
      <c r="F20" s="7" t="s">
        <v>136</v>
      </c>
      <c r="G20" s="8" t="s">
        <v>50</v>
      </c>
      <c r="H20" s="8">
        <v>1</v>
      </c>
      <c r="I20" s="9">
        <f>+J20/H20</f>
        <v>68716920</v>
      </c>
      <c r="J20" s="16">
        <f t="shared" ref="J20:J37" si="4">+E20</f>
        <v>68716920</v>
      </c>
      <c r="K20" s="7" t="s">
        <v>55</v>
      </c>
      <c r="L20" s="7" t="s">
        <v>56</v>
      </c>
      <c r="M20" s="10" t="s">
        <v>75</v>
      </c>
      <c r="N20" s="6">
        <v>1</v>
      </c>
    </row>
    <row r="21" spans="1:14" ht="37.5" x14ac:dyDescent="0.3">
      <c r="A21" s="7">
        <f>+A20+1</f>
        <v>2</v>
      </c>
      <c r="B21" s="15" t="s">
        <v>45</v>
      </c>
      <c r="C21" s="15" t="s">
        <v>15</v>
      </c>
      <c r="D21" s="2" t="s">
        <v>63</v>
      </c>
      <c r="E21" s="16">
        <v>36879935.560000002</v>
      </c>
      <c r="F21" s="7" t="s">
        <v>136</v>
      </c>
      <c r="G21" s="8" t="s">
        <v>47</v>
      </c>
      <c r="H21" s="20">
        <v>2</v>
      </c>
      <c r="I21" s="9">
        <f t="shared" ref="I21:I82" si="5">+J21/H21</f>
        <v>18439967.780000001</v>
      </c>
      <c r="J21" s="16">
        <f t="shared" si="4"/>
        <v>36879935.560000002</v>
      </c>
      <c r="K21" s="7" t="s">
        <v>55</v>
      </c>
      <c r="L21" s="7" t="s">
        <v>56</v>
      </c>
      <c r="M21" s="10" t="s">
        <v>57</v>
      </c>
      <c r="N21" s="6">
        <v>1</v>
      </c>
    </row>
    <row r="22" spans="1:14" ht="37.5" x14ac:dyDescent="0.3">
      <c r="A22" s="7">
        <f t="shared" ref="A22:A85" si="6">+A21+1</f>
        <v>3</v>
      </c>
      <c r="B22" s="15" t="s">
        <v>45</v>
      </c>
      <c r="C22" s="15" t="s">
        <v>15</v>
      </c>
      <c r="D22" s="2" t="s">
        <v>63</v>
      </c>
      <c r="E22" s="16">
        <v>137454775.5</v>
      </c>
      <c r="F22" s="7" t="s">
        <v>136</v>
      </c>
      <c r="G22" s="8" t="s">
        <v>47</v>
      </c>
      <c r="H22" s="20">
        <v>3</v>
      </c>
      <c r="I22" s="9">
        <f t="shared" si="5"/>
        <v>45818258.5</v>
      </c>
      <c r="J22" s="16">
        <f t="shared" si="4"/>
        <v>137454775.5</v>
      </c>
      <c r="K22" s="7" t="s">
        <v>55</v>
      </c>
      <c r="L22" s="7" t="s">
        <v>56</v>
      </c>
      <c r="M22" s="10" t="s">
        <v>57</v>
      </c>
      <c r="N22" s="6">
        <v>1</v>
      </c>
    </row>
    <row r="23" spans="1:14" ht="37.5" x14ac:dyDescent="0.3">
      <c r="A23" s="7">
        <f t="shared" si="6"/>
        <v>4</v>
      </c>
      <c r="B23" s="15" t="s">
        <v>45</v>
      </c>
      <c r="C23" s="15" t="s">
        <v>15</v>
      </c>
      <c r="D23" s="2" t="s">
        <v>63</v>
      </c>
      <c r="E23" s="16">
        <v>24492984.510000002</v>
      </c>
      <c r="F23" s="7" t="s">
        <v>134</v>
      </c>
      <c r="G23" s="8" t="s">
        <v>47</v>
      </c>
      <c r="H23" s="20">
        <v>1</v>
      </c>
      <c r="I23" s="9">
        <f t="shared" si="5"/>
        <v>24492984.510000002</v>
      </c>
      <c r="J23" s="16">
        <f>+E23</f>
        <v>24492984.510000002</v>
      </c>
      <c r="K23" s="7" t="s">
        <v>55</v>
      </c>
      <c r="L23" s="7" t="s">
        <v>56</v>
      </c>
      <c r="M23" s="10" t="s">
        <v>57</v>
      </c>
      <c r="N23" s="6">
        <v>1</v>
      </c>
    </row>
    <row r="24" spans="1:14" ht="45" customHeight="1" x14ac:dyDescent="0.3">
      <c r="A24" s="7">
        <f t="shared" si="6"/>
        <v>5</v>
      </c>
      <c r="B24" s="15" t="s">
        <v>45</v>
      </c>
      <c r="C24" s="15" t="s">
        <v>9</v>
      </c>
      <c r="D24" s="7" t="s">
        <v>64</v>
      </c>
      <c r="E24" s="16">
        <v>906850</v>
      </c>
      <c r="F24" s="7" t="s">
        <v>136</v>
      </c>
      <c r="G24" s="8" t="s">
        <v>70</v>
      </c>
      <c r="H24" s="8">
        <v>1</v>
      </c>
      <c r="I24" s="9">
        <f t="shared" si="5"/>
        <v>906850</v>
      </c>
      <c r="J24" s="16">
        <f t="shared" si="4"/>
        <v>906850</v>
      </c>
      <c r="K24" s="7" t="s">
        <v>55</v>
      </c>
      <c r="L24" s="7" t="s">
        <v>56</v>
      </c>
      <c r="M24" s="10" t="s">
        <v>76</v>
      </c>
      <c r="N24" s="6">
        <v>1</v>
      </c>
    </row>
    <row r="25" spans="1:14" ht="155.25" customHeight="1" x14ac:dyDescent="0.3">
      <c r="A25" s="7">
        <f t="shared" si="6"/>
        <v>6</v>
      </c>
      <c r="B25" s="15" t="s">
        <v>45</v>
      </c>
      <c r="C25" s="15" t="s">
        <v>7</v>
      </c>
      <c r="D25" s="7" t="s">
        <v>65</v>
      </c>
      <c r="E25" s="16">
        <v>14410000</v>
      </c>
      <c r="F25" s="7" t="s">
        <v>136</v>
      </c>
      <c r="G25" s="8" t="s">
        <v>70</v>
      </c>
      <c r="H25" s="8">
        <v>1</v>
      </c>
      <c r="I25" s="9">
        <f t="shared" si="5"/>
        <v>14410000</v>
      </c>
      <c r="J25" s="16">
        <f t="shared" si="4"/>
        <v>14410000</v>
      </c>
      <c r="K25" s="7" t="s">
        <v>55</v>
      </c>
      <c r="L25" s="7" t="s">
        <v>56</v>
      </c>
      <c r="M25" s="10" t="s">
        <v>77</v>
      </c>
      <c r="N25" s="6">
        <v>1</v>
      </c>
    </row>
    <row r="26" spans="1:14" ht="37.5" x14ac:dyDescent="0.3">
      <c r="A26" s="7">
        <f t="shared" si="6"/>
        <v>7</v>
      </c>
      <c r="B26" s="15" t="s">
        <v>45</v>
      </c>
      <c r="C26" s="15" t="s">
        <v>9</v>
      </c>
      <c r="D26" s="7" t="s">
        <v>64</v>
      </c>
      <c r="E26" s="16">
        <v>690910</v>
      </c>
      <c r="F26" s="7" t="s">
        <v>136</v>
      </c>
      <c r="G26" s="8" t="s">
        <v>70</v>
      </c>
      <c r="H26" s="8">
        <v>1</v>
      </c>
      <c r="I26" s="9">
        <f t="shared" si="5"/>
        <v>690910</v>
      </c>
      <c r="J26" s="16">
        <f t="shared" si="4"/>
        <v>690910</v>
      </c>
      <c r="K26" s="7" t="s">
        <v>55</v>
      </c>
      <c r="L26" s="7" t="s">
        <v>56</v>
      </c>
      <c r="M26" s="10" t="s">
        <v>78</v>
      </c>
      <c r="N26" s="6">
        <v>1</v>
      </c>
    </row>
    <row r="27" spans="1:14" ht="37.5" x14ac:dyDescent="0.3">
      <c r="A27" s="7">
        <f t="shared" si="6"/>
        <v>8</v>
      </c>
      <c r="B27" s="15" t="s">
        <v>45</v>
      </c>
      <c r="C27" s="15" t="s">
        <v>7</v>
      </c>
      <c r="D27" s="7" t="s">
        <v>66</v>
      </c>
      <c r="E27" s="16">
        <v>6465402</v>
      </c>
      <c r="F27" s="7" t="s">
        <v>136</v>
      </c>
      <c r="G27" s="8" t="s">
        <v>70</v>
      </c>
      <c r="H27" s="8">
        <v>1</v>
      </c>
      <c r="I27" s="9">
        <f t="shared" si="5"/>
        <v>6465402</v>
      </c>
      <c r="J27" s="16">
        <f t="shared" si="4"/>
        <v>6465402</v>
      </c>
      <c r="K27" s="7" t="s">
        <v>55</v>
      </c>
      <c r="L27" s="7" t="s">
        <v>56</v>
      </c>
      <c r="M27" s="10" t="s">
        <v>79</v>
      </c>
      <c r="N27" s="6">
        <v>0.3</v>
      </c>
    </row>
    <row r="28" spans="1:14" ht="56.25" x14ac:dyDescent="0.3">
      <c r="A28" s="7">
        <f t="shared" si="6"/>
        <v>9</v>
      </c>
      <c r="B28" s="15" t="s">
        <v>45</v>
      </c>
      <c r="C28" s="15" t="s">
        <v>7</v>
      </c>
      <c r="D28" s="7" t="s">
        <v>67</v>
      </c>
      <c r="E28" s="16">
        <v>1010000</v>
      </c>
      <c r="F28" s="7" t="s">
        <v>136</v>
      </c>
      <c r="G28" s="8" t="s">
        <v>70</v>
      </c>
      <c r="H28" s="8">
        <v>1</v>
      </c>
      <c r="I28" s="9">
        <f t="shared" si="5"/>
        <v>1010000</v>
      </c>
      <c r="J28" s="16">
        <f t="shared" si="4"/>
        <v>1010000</v>
      </c>
      <c r="K28" s="7" t="s">
        <v>55</v>
      </c>
      <c r="L28" s="7" t="s">
        <v>56</v>
      </c>
      <c r="M28" s="10" t="s">
        <v>80</v>
      </c>
      <c r="N28" s="6">
        <v>1</v>
      </c>
    </row>
    <row r="29" spans="1:14" ht="37.5" x14ac:dyDescent="0.3">
      <c r="A29" s="7">
        <f t="shared" si="6"/>
        <v>10</v>
      </c>
      <c r="B29" s="15" t="s">
        <v>51</v>
      </c>
      <c r="C29" s="15" t="s">
        <v>3</v>
      </c>
      <c r="D29" s="7" t="s">
        <v>46</v>
      </c>
      <c r="E29" s="16">
        <v>1717015.81</v>
      </c>
      <c r="F29" s="7" t="s">
        <v>136</v>
      </c>
      <c r="G29" s="8" t="s">
        <v>47</v>
      </c>
      <c r="H29" s="8">
        <v>1</v>
      </c>
      <c r="I29" s="9">
        <f t="shared" si="5"/>
        <v>1717015.81</v>
      </c>
      <c r="J29" s="16">
        <f t="shared" si="4"/>
        <v>1717015.81</v>
      </c>
      <c r="K29" s="7" t="s">
        <v>55</v>
      </c>
      <c r="L29" s="7" t="s">
        <v>56</v>
      </c>
      <c r="M29" s="10" t="s">
        <v>57</v>
      </c>
      <c r="N29" s="6">
        <v>1</v>
      </c>
    </row>
    <row r="30" spans="1:14" ht="37.5" x14ac:dyDescent="0.3">
      <c r="A30" s="7">
        <f t="shared" si="6"/>
        <v>11</v>
      </c>
      <c r="B30" s="15" t="s">
        <v>51</v>
      </c>
      <c r="C30" s="15" t="s">
        <v>6</v>
      </c>
      <c r="D30" s="7" t="s">
        <v>68</v>
      </c>
      <c r="E30" s="13">
        <v>463541643.95999998</v>
      </c>
      <c r="F30" s="7" t="s">
        <v>136</v>
      </c>
      <c r="G30" s="8" t="s">
        <v>70</v>
      </c>
      <c r="H30" s="8">
        <v>1</v>
      </c>
      <c r="I30" s="9">
        <f t="shared" si="5"/>
        <v>463541643.95999998</v>
      </c>
      <c r="J30" s="16">
        <f t="shared" si="4"/>
        <v>463541643.95999998</v>
      </c>
      <c r="K30" s="7" t="s">
        <v>55</v>
      </c>
      <c r="L30" s="7" t="s">
        <v>56</v>
      </c>
      <c r="M30" s="10" t="s">
        <v>81</v>
      </c>
      <c r="N30" s="6">
        <v>0.3</v>
      </c>
    </row>
    <row r="31" spans="1:14" ht="37.5" x14ac:dyDescent="0.3">
      <c r="A31" s="7">
        <f t="shared" si="6"/>
        <v>12</v>
      </c>
      <c r="B31" s="15" t="s">
        <v>51</v>
      </c>
      <c r="C31" s="15" t="s">
        <v>9</v>
      </c>
      <c r="D31" s="7" t="s">
        <v>69</v>
      </c>
      <c r="E31" s="16">
        <v>900000</v>
      </c>
      <c r="F31" s="7" t="s">
        <v>136</v>
      </c>
      <c r="G31" s="8" t="s">
        <v>70</v>
      </c>
      <c r="H31" s="8">
        <v>1</v>
      </c>
      <c r="I31" s="9">
        <f t="shared" si="5"/>
        <v>900000</v>
      </c>
      <c r="J31" s="9">
        <f t="shared" si="4"/>
        <v>900000</v>
      </c>
      <c r="K31" s="7" t="s">
        <v>55</v>
      </c>
      <c r="L31" s="7" t="s">
        <v>56</v>
      </c>
      <c r="M31" s="10" t="s">
        <v>82</v>
      </c>
      <c r="N31" s="6">
        <v>1</v>
      </c>
    </row>
    <row r="32" spans="1:14" ht="93.75" x14ac:dyDescent="0.3">
      <c r="A32" s="7">
        <f t="shared" si="6"/>
        <v>13</v>
      </c>
      <c r="B32" s="15" t="s">
        <v>51</v>
      </c>
      <c r="C32" s="15" t="s">
        <v>7</v>
      </c>
      <c r="D32" s="7" t="s">
        <v>18</v>
      </c>
      <c r="E32" s="16">
        <v>5747450</v>
      </c>
      <c r="F32" s="7" t="s">
        <v>136</v>
      </c>
      <c r="G32" s="8" t="s">
        <v>71</v>
      </c>
      <c r="H32" s="8">
        <v>1</v>
      </c>
      <c r="I32" s="9">
        <f t="shared" si="5"/>
        <v>5747450</v>
      </c>
      <c r="J32" s="16">
        <f t="shared" si="4"/>
        <v>5747450</v>
      </c>
      <c r="K32" s="7" t="s">
        <v>55</v>
      </c>
      <c r="L32" s="7" t="s">
        <v>56</v>
      </c>
      <c r="M32" s="10" t="s">
        <v>79</v>
      </c>
      <c r="N32" s="6">
        <v>1</v>
      </c>
    </row>
    <row r="33" spans="1:14" ht="37.5" x14ac:dyDescent="0.3">
      <c r="A33" s="7">
        <f t="shared" si="6"/>
        <v>14</v>
      </c>
      <c r="B33" s="15" t="s">
        <v>51</v>
      </c>
      <c r="C33" s="15" t="s">
        <v>7</v>
      </c>
      <c r="D33" s="7" t="s">
        <v>19</v>
      </c>
      <c r="E33" s="16">
        <v>770000</v>
      </c>
      <c r="F33" s="7" t="s">
        <v>134</v>
      </c>
      <c r="G33" s="8" t="s">
        <v>70</v>
      </c>
      <c r="H33" s="8">
        <v>1</v>
      </c>
      <c r="I33" s="9">
        <f t="shared" si="5"/>
        <v>770000</v>
      </c>
      <c r="J33" s="16">
        <f t="shared" si="4"/>
        <v>770000</v>
      </c>
      <c r="K33" s="7" t="s">
        <v>55</v>
      </c>
      <c r="L33" s="7" t="s">
        <v>56</v>
      </c>
      <c r="M33" s="10" t="s">
        <v>76</v>
      </c>
      <c r="N33" s="6">
        <v>1</v>
      </c>
    </row>
    <row r="34" spans="1:14" ht="37.5" x14ac:dyDescent="0.3">
      <c r="A34" s="7">
        <f t="shared" si="6"/>
        <v>15</v>
      </c>
      <c r="B34" s="15" t="s">
        <v>51</v>
      </c>
      <c r="C34" s="15" t="s">
        <v>7</v>
      </c>
      <c r="D34" s="7" t="s">
        <v>66</v>
      </c>
      <c r="E34" s="16">
        <v>718378</v>
      </c>
      <c r="F34" s="7" t="s">
        <v>136</v>
      </c>
      <c r="G34" s="8" t="s">
        <v>70</v>
      </c>
      <c r="H34" s="8">
        <v>1</v>
      </c>
      <c r="I34" s="9">
        <f t="shared" si="5"/>
        <v>718378</v>
      </c>
      <c r="J34" s="16">
        <f t="shared" si="4"/>
        <v>718378</v>
      </c>
      <c r="K34" s="7" t="s">
        <v>55</v>
      </c>
      <c r="L34" s="7" t="s">
        <v>56</v>
      </c>
      <c r="M34" s="10" t="s">
        <v>79</v>
      </c>
      <c r="N34" s="6">
        <v>0.1</v>
      </c>
    </row>
    <row r="35" spans="1:14" ht="37.5" x14ac:dyDescent="0.3">
      <c r="A35" s="7">
        <f t="shared" si="6"/>
        <v>16</v>
      </c>
      <c r="B35" s="15" t="s">
        <v>51</v>
      </c>
      <c r="C35" s="15" t="s">
        <v>7</v>
      </c>
      <c r="D35" s="7" t="s">
        <v>65</v>
      </c>
      <c r="E35" s="16">
        <v>14410000</v>
      </c>
      <c r="F35" s="7" t="s">
        <v>136</v>
      </c>
      <c r="G35" s="8" t="s">
        <v>70</v>
      </c>
      <c r="H35" s="8">
        <v>1</v>
      </c>
      <c r="I35" s="9">
        <f t="shared" si="5"/>
        <v>14410000</v>
      </c>
      <c r="J35" s="16">
        <f t="shared" si="4"/>
        <v>14410000</v>
      </c>
      <c r="K35" s="7" t="s">
        <v>55</v>
      </c>
      <c r="L35" s="7" t="s">
        <v>56</v>
      </c>
      <c r="M35" s="10" t="s">
        <v>77</v>
      </c>
      <c r="N35" s="6">
        <v>1</v>
      </c>
    </row>
    <row r="36" spans="1:14" ht="37.5" x14ac:dyDescent="0.3">
      <c r="A36" s="7">
        <f t="shared" si="6"/>
        <v>17</v>
      </c>
      <c r="B36" s="15" t="s">
        <v>51</v>
      </c>
      <c r="C36" s="15" t="s">
        <v>9</v>
      </c>
      <c r="D36" s="7" t="s">
        <v>69</v>
      </c>
      <c r="E36" s="16">
        <v>690910</v>
      </c>
      <c r="F36" s="7" t="s">
        <v>136</v>
      </c>
      <c r="G36" s="8" t="s">
        <v>70</v>
      </c>
      <c r="H36" s="8">
        <v>1</v>
      </c>
      <c r="I36" s="9">
        <f t="shared" si="5"/>
        <v>690910</v>
      </c>
      <c r="J36" s="16">
        <f t="shared" si="4"/>
        <v>690910</v>
      </c>
      <c r="K36" s="7" t="s">
        <v>55</v>
      </c>
      <c r="L36" s="7" t="s">
        <v>56</v>
      </c>
      <c r="M36" s="10" t="s">
        <v>78</v>
      </c>
      <c r="N36" s="6">
        <v>1</v>
      </c>
    </row>
    <row r="37" spans="1:14" ht="112.7" customHeight="1" x14ac:dyDescent="0.3">
      <c r="A37" s="7">
        <f t="shared" si="6"/>
        <v>18</v>
      </c>
      <c r="B37" s="15" t="s">
        <v>51</v>
      </c>
      <c r="C37" s="15" t="s">
        <v>9</v>
      </c>
      <c r="D37" s="7" t="s">
        <v>64</v>
      </c>
      <c r="E37" s="16">
        <v>906850</v>
      </c>
      <c r="F37" s="7" t="s">
        <v>136</v>
      </c>
      <c r="G37" s="8" t="s">
        <v>70</v>
      </c>
      <c r="H37" s="8">
        <v>1</v>
      </c>
      <c r="I37" s="9">
        <f t="shared" si="5"/>
        <v>906850</v>
      </c>
      <c r="J37" s="16">
        <f t="shared" si="4"/>
        <v>906850</v>
      </c>
      <c r="K37" s="7" t="s">
        <v>55</v>
      </c>
      <c r="L37" s="7" t="s">
        <v>56</v>
      </c>
      <c r="M37" s="10" t="s">
        <v>76</v>
      </c>
      <c r="N37" s="6">
        <v>1</v>
      </c>
    </row>
    <row r="38" spans="1:14" ht="93.75" x14ac:dyDescent="0.3">
      <c r="A38" s="7">
        <f t="shared" si="6"/>
        <v>19</v>
      </c>
      <c r="B38" s="15" t="s">
        <v>51</v>
      </c>
      <c r="C38" s="15" t="s">
        <v>13</v>
      </c>
      <c r="D38" s="7" t="s">
        <v>94</v>
      </c>
      <c r="E38" s="18">
        <f>+J38*3.33333333333333</f>
        <v>29196599.99999997</v>
      </c>
      <c r="F38" s="7" t="s">
        <v>136</v>
      </c>
      <c r="G38" s="8" t="s">
        <v>50</v>
      </c>
      <c r="H38" s="8">
        <v>43</v>
      </c>
      <c r="I38" s="9">
        <f>+E38/H38</f>
        <v>678990.69767441787</v>
      </c>
      <c r="J38" s="18">
        <v>8758980</v>
      </c>
      <c r="K38" s="7" t="s">
        <v>55</v>
      </c>
      <c r="L38" s="7" t="s">
        <v>58</v>
      </c>
      <c r="M38" s="10" t="s">
        <v>83</v>
      </c>
      <c r="N38" s="6">
        <v>0.3</v>
      </c>
    </row>
    <row r="39" spans="1:14" ht="37.5" x14ac:dyDescent="0.3">
      <c r="A39" s="7">
        <f t="shared" si="6"/>
        <v>20</v>
      </c>
      <c r="B39" s="15" t="s">
        <v>51</v>
      </c>
      <c r="C39" s="15" t="s">
        <v>7</v>
      </c>
      <c r="D39" s="7" t="s">
        <v>65</v>
      </c>
      <c r="E39" s="16">
        <v>1010000</v>
      </c>
      <c r="F39" s="7" t="s">
        <v>136</v>
      </c>
      <c r="G39" s="8" t="s">
        <v>70</v>
      </c>
      <c r="H39" s="8">
        <v>1</v>
      </c>
      <c r="I39" s="9">
        <f t="shared" si="5"/>
        <v>1010000</v>
      </c>
      <c r="J39" s="16">
        <f t="shared" ref="J39:J92" si="7">+E39</f>
        <v>1010000</v>
      </c>
      <c r="K39" s="7" t="s">
        <v>55</v>
      </c>
      <c r="L39" s="7" t="s">
        <v>56</v>
      </c>
      <c r="M39" s="10" t="s">
        <v>76</v>
      </c>
      <c r="N39" s="6">
        <v>1</v>
      </c>
    </row>
    <row r="40" spans="1:14" ht="37.5" x14ac:dyDescent="0.3">
      <c r="A40" s="7">
        <f t="shared" si="6"/>
        <v>21</v>
      </c>
      <c r="B40" s="15" t="s">
        <v>51</v>
      </c>
      <c r="C40" s="15" t="s">
        <v>7</v>
      </c>
      <c r="D40" s="7" t="s">
        <v>66</v>
      </c>
      <c r="E40" s="16">
        <v>2155134</v>
      </c>
      <c r="F40" s="7" t="s">
        <v>136</v>
      </c>
      <c r="G40" s="8" t="s">
        <v>70</v>
      </c>
      <c r="H40" s="8">
        <v>1</v>
      </c>
      <c r="I40" s="9">
        <f t="shared" si="5"/>
        <v>2155134</v>
      </c>
      <c r="J40" s="16">
        <f t="shared" si="7"/>
        <v>2155134</v>
      </c>
      <c r="K40" s="7" t="s">
        <v>55</v>
      </c>
      <c r="L40" s="7" t="s">
        <v>56</v>
      </c>
      <c r="M40" s="10" t="s">
        <v>79</v>
      </c>
      <c r="N40" s="6">
        <v>0.3</v>
      </c>
    </row>
    <row r="41" spans="1:14" ht="137.25" customHeight="1" x14ac:dyDescent="0.3">
      <c r="A41" s="7">
        <f t="shared" si="6"/>
        <v>22</v>
      </c>
      <c r="B41" s="15" t="s">
        <v>51</v>
      </c>
      <c r="C41" s="15" t="s">
        <v>8</v>
      </c>
      <c r="D41" s="2" t="s">
        <v>95</v>
      </c>
      <c r="E41" s="16">
        <v>2142000</v>
      </c>
      <c r="F41" s="7" t="s">
        <v>136</v>
      </c>
      <c r="G41" s="8" t="s">
        <v>72</v>
      </c>
      <c r="H41" s="20">
        <v>0.3</v>
      </c>
      <c r="I41" s="9">
        <f t="shared" si="5"/>
        <v>7140000</v>
      </c>
      <c r="J41" s="16">
        <f t="shared" si="7"/>
        <v>2142000</v>
      </c>
      <c r="K41" s="7" t="s">
        <v>55</v>
      </c>
      <c r="L41" s="7" t="s">
        <v>58</v>
      </c>
      <c r="M41" s="10" t="s">
        <v>84</v>
      </c>
      <c r="N41" s="6">
        <v>0.3</v>
      </c>
    </row>
    <row r="42" spans="1:14" ht="93.75" x14ac:dyDescent="0.3">
      <c r="A42" s="7">
        <f t="shared" si="6"/>
        <v>23</v>
      </c>
      <c r="B42" s="15" t="s">
        <v>51</v>
      </c>
      <c r="C42" s="15" t="s">
        <v>13</v>
      </c>
      <c r="D42" s="2" t="s">
        <v>94</v>
      </c>
      <c r="E42" s="16">
        <f>+J42*1.42857142857143</f>
        <v>29196600.000000026</v>
      </c>
      <c r="F42" s="7" t="s">
        <v>136</v>
      </c>
      <c r="G42" s="8" t="s">
        <v>50</v>
      </c>
      <c r="H42" s="8">
        <v>43</v>
      </c>
      <c r="I42" s="9">
        <f>+E42/H42</f>
        <v>678990.69767441927</v>
      </c>
      <c r="J42" s="16">
        <v>20437620</v>
      </c>
      <c r="K42" s="7" t="s">
        <v>55</v>
      </c>
      <c r="L42" s="7" t="s">
        <v>58</v>
      </c>
      <c r="M42" s="10" t="s">
        <v>83</v>
      </c>
      <c r="N42" s="6">
        <v>0.7</v>
      </c>
    </row>
    <row r="43" spans="1:14" ht="37.5" x14ac:dyDescent="0.3">
      <c r="A43" s="7">
        <f t="shared" si="6"/>
        <v>24</v>
      </c>
      <c r="B43" s="15" t="s">
        <v>51</v>
      </c>
      <c r="C43" s="15" t="s">
        <v>8</v>
      </c>
      <c r="D43" s="2" t="s">
        <v>95</v>
      </c>
      <c r="E43" s="16">
        <f>+J43*3.33333333333333</f>
        <v>3879999.9999999958</v>
      </c>
      <c r="F43" s="7" t="s">
        <v>136</v>
      </c>
      <c r="G43" s="8" t="s">
        <v>50</v>
      </c>
      <c r="H43" s="8">
        <v>4</v>
      </c>
      <c r="I43" s="9">
        <f>+E43/H43</f>
        <v>969999.99999999895</v>
      </c>
      <c r="J43" s="16">
        <v>1164000</v>
      </c>
      <c r="K43" s="7" t="s">
        <v>55</v>
      </c>
      <c r="L43" s="7" t="s">
        <v>58</v>
      </c>
      <c r="M43" s="10" t="s">
        <v>85</v>
      </c>
      <c r="N43" s="6">
        <v>0.3</v>
      </c>
    </row>
    <row r="44" spans="1:14" ht="37.5" x14ac:dyDescent="0.3">
      <c r="A44" s="7">
        <f t="shared" si="6"/>
        <v>25</v>
      </c>
      <c r="B44" s="15" t="s">
        <v>51</v>
      </c>
      <c r="C44" s="15" t="s">
        <v>6</v>
      </c>
      <c r="D44" s="2" t="s">
        <v>96</v>
      </c>
      <c r="E44" s="16">
        <v>3784000</v>
      </c>
      <c r="F44" s="7" t="s">
        <v>136</v>
      </c>
      <c r="G44" s="8" t="s">
        <v>50</v>
      </c>
      <c r="H44" s="8">
        <v>10</v>
      </c>
      <c r="I44" s="9">
        <f t="shared" si="5"/>
        <v>378400</v>
      </c>
      <c r="J44" s="16">
        <f t="shared" si="7"/>
        <v>3784000</v>
      </c>
      <c r="K44" s="7" t="s">
        <v>55</v>
      </c>
      <c r="L44" s="7" t="s">
        <v>58</v>
      </c>
      <c r="M44" s="10" t="s">
        <v>20</v>
      </c>
      <c r="N44" s="6">
        <v>1</v>
      </c>
    </row>
    <row r="45" spans="1:14" ht="37.5" x14ac:dyDescent="0.3">
      <c r="A45" s="7">
        <f t="shared" si="6"/>
        <v>26</v>
      </c>
      <c r="B45" s="15" t="s">
        <v>51</v>
      </c>
      <c r="C45" s="15" t="s">
        <v>6</v>
      </c>
      <c r="D45" s="7" t="s">
        <v>96</v>
      </c>
      <c r="E45" s="16">
        <v>7491100</v>
      </c>
      <c r="F45" s="7" t="s">
        <v>136</v>
      </c>
      <c r="G45" s="8" t="s">
        <v>50</v>
      </c>
      <c r="H45" s="8">
        <v>100</v>
      </c>
      <c r="I45" s="9">
        <f t="shared" si="5"/>
        <v>74911</v>
      </c>
      <c r="J45" s="16">
        <f t="shared" si="7"/>
        <v>7491100</v>
      </c>
      <c r="K45" s="7" t="s">
        <v>55</v>
      </c>
      <c r="L45" s="7" t="s">
        <v>58</v>
      </c>
      <c r="M45" s="10" t="s">
        <v>20</v>
      </c>
      <c r="N45" s="6">
        <v>1</v>
      </c>
    </row>
    <row r="46" spans="1:14" ht="37.5" x14ac:dyDescent="0.3">
      <c r="A46" s="7">
        <f t="shared" si="6"/>
        <v>27</v>
      </c>
      <c r="B46" s="15" t="s">
        <v>51</v>
      </c>
      <c r="C46" s="15" t="s">
        <v>10</v>
      </c>
      <c r="D46" s="7" t="s">
        <v>97</v>
      </c>
      <c r="E46" s="16">
        <v>16104000</v>
      </c>
      <c r="F46" s="7" t="s">
        <v>136</v>
      </c>
      <c r="G46" s="8" t="s">
        <v>73</v>
      </c>
      <c r="H46" s="8">
        <v>1</v>
      </c>
      <c r="I46" s="9">
        <f t="shared" si="5"/>
        <v>16104000</v>
      </c>
      <c r="J46" s="16">
        <f t="shared" si="7"/>
        <v>16104000</v>
      </c>
      <c r="K46" s="7" t="s">
        <v>55</v>
      </c>
      <c r="L46" s="7" t="s">
        <v>56</v>
      </c>
      <c r="M46" s="10" t="s">
        <v>21</v>
      </c>
      <c r="N46" s="6">
        <v>0.88</v>
      </c>
    </row>
    <row r="47" spans="1:14" ht="56.25" x14ac:dyDescent="0.3">
      <c r="A47" s="7">
        <f t="shared" si="6"/>
        <v>28</v>
      </c>
      <c r="B47" s="15" t="s">
        <v>51</v>
      </c>
      <c r="C47" s="15" t="s">
        <v>8</v>
      </c>
      <c r="D47" s="2" t="s">
        <v>95</v>
      </c>
      <c r="E47" s="16">
        <f>+J47*1.42857142857143</f>
        <v>7140000.0000000065</v>
      </c>
      <c r="F47" s="7" t="s">
        <v>136</v>
      </c>
      <c r="G47" s="8" t="s">
        <v>50</v>
      </c>
      <c r="H47" s="8">
        <v>1</v>
      </c>
      <c r="I47" s="9">
        <f t="shared" si="5"/>
        <v>4998000</v>
      </c>
      <c r="J47" s="16">
        <v>4998000</v>
      </c>
      <c r="K47" s="7" t="s">
        <v>55</v>
      </c>
      <c r="L47" s="7" t="s">
        <v>58</v>
      </c>
      <c r="M47" s="10" t="s">
        <v>84</v>
      </c>
      <c r="N47" s="6">
        <v>0.7</v>
      </c>
    </row>
    <row r="48" spans="1:14" ht="37.5" x14ac:dyDescent="0.3">
      <c r="A48" s="7">
        <f t="shared" si="6"/>
        <v>29</v>
      </c>
      <c r="B48" s="15" t="s">
        <v>51</v>
      </c>
      <c r="C48" s="15" t="s">
        <v>16</v>
      </c>
      <c r="D48" s="2" t="s">
        <v>98</v>
      </c>
      <c r="E48" s="16">
        <v>1195040</v>
      </c>
      <c r="F48" s="7" t="s">
        <v>136</v>
      </c>
      <c r="G48" s="8" t="s">
        <v>74</v>
      </c>
      <c r="H48" s="8">
        <v>5</v>
      </c>
      <c r="I48" s="9">
        <f t="shared" si="5"/>
        <v>239008</v>
      </c>
      <c r="J48" s="16">
        <f t="shared" si="7"/>
        <v>1195040</v>
      </c>
      <c r="K48" s="7" t="s">
        <v>55</v>
      </c>
      <c r="L48" s="7" t="s">
        <v>58</v>
      </c>
      <c r="M48" s="10" t="s">
        <v>22</v>
      </c>
      <c r="N48" s="6">
        <v>1</v>
      </c>
    </row>
    <row r="49" spans="1:14" ht="37.5" x14ac:dyDescent="0.3">
      <c r="A49" s="7">
        <f t="shared" si="6"/>
        <v>30</v>
      </c>
      <c r="B49" s="15" t="s">
        <v>51</v>
      </c>
      <c r="C49" s="15" t="s">
        <v>16</v>
      </c>
      <c r="D49" s="2" t="s">
        <v>98</v>
      </c>
      <c r="E49" s="16">
        <v>1543360</v>
      </c>
      <c r="F49" s="7" t="s">
        <v>136</v>
      </c>
      <c r="G49" s="8" t="s">
        <v>74</v>
      </c>
      <c r="H49" s="8">
        <v>5</v>
      </c>
      <c r="I49" s="9">
        <f t="shared" si="5"/>
        <v>308672</v>
      </c>
      <c r="J49" s="16">
        <f t="shared" si="7"/>
        <v>1543360</v>
      </c>
      <c r="K49" s="7" t="s">
        <v>55</v>
      </c>
      <c r="L49" s="7" t="s">
        <v>58</v>
      </c>
      <c r="M49" s="10" t="s">
        <v>22</v>
      </c>
      <c r="N49" s="6">
        <v>1</v>
      </c>
    </row>
    <row r="50" spans="1:14" ht="37.5" x14ac:dyDescent="0.3">
      <c r="A50" s="7">
        <f t="shared" si="6"/>
        <v>31</v>
      </c>
      <c r="B50" s="15" t="s">
        <v>51</v>
      </c>
      <c r="C50" s="15" t="s">
        <v>9</v>
      </c>
      <c r="D50" s="2" t="s">
        <v>99</v>
      </c>
      <c r="E50" s="16">
        <v>21600</v>
      </c>
      <c r="F50" s="7" t="s">
        <v>136</v>
      </c>
      <c r="G50" s="8" t="s">
        <v>50</v>
      </c>
      <c r="H50" s="8">
        <v>1</v>
      </c>
      <c r="I50" s="9">
        <f t="shared" si="5"/>
        <v>21600</v>
      </c>
      <c r="J50" s="16">
        <f t="shared" si="7"/>
        <v>21600</v>
      </c>
      <c r="K50" s="7" t="s">
        <v>55</v>
      </c>
      <c r="L50" s="7" t="s">
        <v>56</v>
      </c>
      <c r="M50" s="10" t="s">
        <v>86</v>
      </c>
      <c r="N50" s="6">
        <v>1</v>
      </c>
    </row>
    <row r="51" spans="1:14" ht="37.5" x14ac:dyDescent="0.3">
      <c r="A51" s="7">
        <f t="shared" si="6"/>
        <v>32</v>
      </c>
      <c r="B51" s="15" t="s">
        <v>51</v>
      </c>
      <c r="C51" s="15" t="s">
        <v>8</v>
      </c>
      <c r="D51" s="2" t="s">
        <v>100</v>
      </c>
      <c r="E51" s="16">
        <v>270000</v>
      </c>
      <c r="F51" s="7" t="s">
        <v>136</v>
      </c>
      <c r="G51" s="8" t="s">
        <v>50</v>
      </c>
      <c r="H51" s="8">
        <v>1</v>
      </c>
      <c r="I51" s="9">
        <f t="shared" si="5"/>
        <v>270000</v>
      </c>
      <c r="J51" s="16">
        <f t="shared" si="7"/>
        <v>270000</v>
      </c>
      <c r="K51" s="7" t="s">
        <v>55</v>
      </c>
      <c r="L51" s="7" t="s">
        <v>56</v>
      </c>
      <c r="M51" s="10" t="s">
        <v>86</v>
      </c>
      <c r="N51" s="6">
        <v>1</v>
      </c>
    </row>
    <row r="52" spans="1:14" ht="37.5" x14ac:dyDescent="0.3">
      <c r="A52" s="7">
        <f t="shared" si="6"/>
        <v>33</v>
      </c>
      <c r="B52" s="15" t="s">
        <v>51</v>
      </c>
      <c r="C52" s="15" t="s">
        <v>8</v>
      </c>
      <c r="D52" s="2" t="s">
        <v>95</v>
      </c>
      <c r="E52" s="16">
        <f>+J52*1.42857142857143</f>
        <v>3880000.0000000037</v>
      </c>
      <c r="F52" s="7" t="s">
        <v>136</v>
      </c>
      <c r="G52" s="8" t="s">
        <v>50</v>
      </c>
      <c r="H52" s="8">
        <v>4</v>
      </c>
      <c r="I52" s="9">
        <f t="shared" si="5"/>
        <v>679000</v>
      </c>
      <c r="J52" s="16">
        <v>2716000</v>
      </c>
      <c r="K52" s="7" t="s">
        <v>55</v>
      </c>
      <c r="L52" s="7" t="s">
        <v>58</v>
      </c>
      <c r="M52" s="10" t="s">
        <v>85</v>
      </c>
      <c r="N52" s="6">
        <v>0.7</v>
      </c>
    </row>
    <row r="53" spans="1:14" ht="93.75" x14ac:dyDescent="0.3">
      <c r="A53" s="7">
        <f t="shared" si="6"/>
        <v>34</v>
      </c>
      <c r="B53" s="15" t="s">
        <v>51</v>
      </c>
      <c r="C53" s="15" t="s">
        <v>17</v>
      </c>
      <c r="D53" s="7" t="s">
        <v>101</v>
      </c>
      <c r="E53" s="16">
        <v>2400000</v>
      </c>
      <c r="F53" s="7" t="s">
        <v>136</v>
      </c>
      <c r="G53" s="8" t="s">
        <v>50</v>
      </c>
      <c r="H53" s="8">
        <v>1</v>
      </c>
      <c r="I53" s="9">
        <f t="shared" si="5"/>
        <v>2400000</v>
      </c>
      <c r="J53" s="16">
        <f t="shared" si="7"/>
        <v>2400000</v>
      </c>
      <c r="K53" s="7" t="s">
        <v>55</v>
      </c>
      <c r="L53" s="7" t="s">
        <v>58</v>
      </c>
      <c r="M53" s="10" t="s">
        <v>23</v>
      </c>
      <c r="N53" s="6">
        <v>1</v>
      </c>
    </row>
    <row r="54" spans="1:14" ht="37.5" x14ac:dyDescent="0.3">
      <c r="A54" s="7">
        <f t="shared" si="6"/>
        <v>35</v>
      </c>
      <c r="B54" s="15" t="s">
        <v>51</v>
      </c>
      <c r="C54" s="15" t="s">
        <v>9</v>
      </c>
      <c r="D54" s="7" t="s">
        <v>99</v>
      </c>
      <c r="E54" s="16">
        <v>30000</v>
      </c>
      <c r="F54" s="7" t="s">
        <v>136</v>
      </c>
      <c r="G54" s="8" t="s">
        <v>50</v>
      </c>
      <c r="H54" s="8">
        <v>1</v>
      </c>
      <c r="I54" s="9">
        <f t="shared" si="5"/>
        <v>30000</v>
      </c>
      <c r="J54" s="16">
        <f t="shared" si="7"/>
        <v>30000</v>
      </c>
      <c r="K54" s="7" t="s">
        <v>55</v>
      </c>
      <c r="L54" s="7" t="s">
        <v>56</v>
      </c>
      <c r="M54" s="10" t="s">
        <v>87</v>
      </c>
      <c r="N54" s="6">
        <v>1</v>
      </c>
    </row>
    <row r="55" spans="1:14" ht="37.5" x14ac:dyDescent="0.3">
      <c r="A55" s="7">
        <f t="shared" si="6"/>
        <v>36</v>
      </c>
      <c r="B55" s="15" t="s">
        <v>51</v>
      </c>
      <c r="C55" s="15" t="s">
        <v>6</v>
      </c>
      <c r="D55" s="7" t="s">
        <v>102</v>
      </c>
      <c r="E55" s="16">
        <v>6686100</v>
      </c>
      <c r="F55" s="7" t="s">
        <v>136</v>
      </c>
      <c r="G55" s="8" t="s">
        <v>50</v>
      </c>
      <c r="H55" s="8">
        <v>100</v>
      </c>
      <c r="I55" s="9">
        <f t="shared" si="5"/>
        <v>66861</v>
      </c>
      <c r="J55" s="16">
        <f t="shared" si="7"/>
        <v>6686100</v>
      </c>
      <c r="K55" s="7" t="s">
        <v>55</v>
      </c>
      <c r="L55" s="7" t="s">
        <v>58</v>
      </c>
      <c r="M55" s="10" t="s">
        <v>20</v>
      </c>
      <c r="N55" s="6">
        <v>1</v>
      </c>
    </row>
    <row r="56" spans="1:14" ht="37.5" x14ac:dyDescent="0.3">
      <c r="A56" s="7">
        <f t="shared" si="6"/>
        <v>37</v>
      </c>
      <c r="B56" s="15" t="s">
        <v>53</v>
      </c>
      <c r="C56" s="15" t="s">
        <v>3</v>
      </c>
      <c r="D56" s="7" t="s">
        <v>46</v>
      </c>
      <c r="E56" s="16">
        <v>1717015.81</v>
      </c>
      <c r="F56" s="7" t="s">
        <v>136</v>
      </c>
      <c r="G56" s="8" t="s">
        <v>47</v>
      </c>
      <c r="H56" s="8">
        <v>1</v>
      </c>
      <c r="I56" s="9">
        <f t="shared" si="5"/>
        <v>1717015.81</v>
      </c>
      <c r="J56" s="16">
        <f t="shared" si="7"/>
        <v>1717015.81</v>
      </c>
      <c r="K56" s="7" t="s">
        <v>55</v>
      </c>
      <c r="L56" s="7" t="s">
        <v>56</v>
      </c>
      <c r="M56" s="10" t="s">
        <v>57</v>
      </c>
      <c r="N56" s="6">
        <v>1</v>
      </c>
    </row>
    <row r="57" spans="1:14" ht="56.25" x14ac:dyDescent="0.3">
      <c r="A57" s="7">
        <f t="shared" si="6"/>
        <v>38</v>
      </c>
      <c r="B57" s="15" t="s">
        <v>53</v>
      </c>
      <c r="C57" s="15" t="s">
        <v>4</v>
      </c>
      <c r="D57" s="7" t="s">
        <v>103</v>
      </c>
      <c r="E57" s="16">
        <v>22115568</v>
      </c>
      <c r="F57" s="7" t="s">
        <v>136</v>
      </c>
      <c r="G57" s="8" t="s">
        <v>47</v>
      </c>
      <c r="H57" s="8">
        <v>24</v>
      </c>
      <c r="I57" s="9">
        <f t="shared" si="5"/>
        <v>921482</v>
      </c>
      <c r="J57" s="16">
        <f t="shared" si="7"/>
        <v>22115568</v>
      </c>
      <c r="K57" s="7" t="s">
        <v>55</v>
      </c>
      <c r="L57" s="7" t="s">
        <v>56</v>
      </c>
      <c r="M57" s="10" t="s">
        <v>24</v>
      </c>
      <c r="N57" s="6">
        <v>1</v>
      </c>
    </row>
    <row r="58" spans="1:14" ht="87.75" customHeight="1" x14ac:dyDescent="0.3">
      <c r="A58" s="7">
        <f t="shared" si="6"/>
        <v>39</v>
      </c>
      <c r="B58" s="15" t="s">
        <v>53</v>
      </c>
      <c r="C58" s="15" t="s">
        <v>15</v>
      </c>
      <c r="D58" s="2" t="s">
        <v>104</v>
      </c>
      <c r="E58" s="16">
        <v>12690618</v>
      </c>
      <c r="F58" s="7" t="s">
        <v>136</v>
      </c>
      <c r="G58" s="8" t="s">
        <v>47</v>
      </c>
      <c r="H58" s="8">
        <v>1</v>
      </c>
      <c r="I58" s="9">
        <f t="shared" si="5"/>
        <v>12690618</v>
      </c>
      <c r="J58" s="16">
        <f t="shared" si="7"/>
        <v>12690618</v>
      </c>
      <c r="K58" s="7" t="s">
        <v>55</v>
      </c>
      <c r="L58" s="7" t="s">
        <v>56</v>
      </c>
      <c r="M58" s="10" t="s">
        <v>24</v>
      </c>
      <c r="N58" s="6">
        <v>1</v>
      </c>
    </row>
    <row r="59" spans="1:14" ht="123.75" customHeight="1" x14ac:dyDescent="0.3">
      <c r="A59" s="7">
        <f t="shared" si="6"/>
        <v>40</v>
      </c>
      <c r="B59" s="15" t="s">
        <v>53</v>
      </c>
      <c r="C59" s="15" t="s">
        <v>6</v>
      </c>
      <c r="D59" s="7" t="s">
        <v>105</v>
      </c>
      <c r="E59" s="16">
        <f>+J59*3.33333333333333</f>
        <v>75542207.999999911</v>
      </c>
      <c r="F59" s="7" t="s">
        <v>136</v>
      </c>
      <c r="G59" s="8" t="s">
        <v>50</v>
      </c>
      <c r="H59" s="8">
        <v>2400</v>
      </c>
      <c r="I59" s="9">
        <f t="shared" si="5"/>
        <v>9442.7759999999998</v>
      </c>
      <c r="J59" s="16">
        <v>22662662.399999999</v>
      </c>
      <c r="K59" s="7" t="s">
        <v>55</v>
      </c>
      <c r="L59" s="7" t="s">
        <v>56</v>
      </c>
      <c r="M59" s="10" t="s">
        <v>88</v>
      </c>
      <c r="N59" s="6">
        <v>0.3</v>
      </c>
    </row>
    <row r="60" spans="1:14" ht="75" x14ac:dyDescent="0.3">
      <c r="A60" s="7">
        <f t="shared" si="6"/>
        <v>41</v>
      </c>
      <c r="B60" s="15" t="s">
        <v>53</v>
      </c>
      <c r="C60" s="15" t="s">
        <v>6</v>
      </c>
      <c r="D60" s="7" t="s">
        <v>106</v>
      </c>
      <c r="E60" s="16">
        <f>+J60*3.33333333333333</f>
        <v>579599.99999999942</v>
      </c>
      <c r="F60" s="7" t="s">
        <v>136</v>
      </c>
      <c r="G60" s="8" t="s">
        <v>47</v>
      </c>
      <c r="H60" s="8">
        <v>10</v>
      </c>
      <c r="I60" s="9">
        <f t="shared" si="5"/>
        <v>17388</v>
      </c>
      <c r="J60" s="16">
        <v>173880</v>
      </c>
      <c r="K60" s="7" t="s">
        <v>55</v>
      </c>
      <c r="L60" s="7" t="s">
        <v>56</v>
      </c>
      <c r="M60" s="10" t="s">
        <v>79</v>
      </c>
      <c r="N60" s="6">
        <v>0.3</v>
      </c>
    </row>
    <row r="61" spans="1:14" ht="37.5" x14ac:dyDescent="0.3">
      <c r="A61" s="7">
        <f t="shared" si="6"/>
        <v>42</v>
      </c>
      <c r="B61" s="15" t="s">
        <v>53</v>
      </c>
      <c r="C61" s="15" t="s">
        <v>5</v>
      </c>
      <c r="D61" s="7" t="s">
        <v>107</v>
      </c>
      <c r="E61" s="16">
        <v>8250000</v>
      </c>
      <c r="F61" s="7" t="s">
        <v>136</v>
      </c>
      <c r="G61" s="8" t="s">
        <v>50</v>
      </c>
      <c r="H61" s="8">
        <v>5000</v>
      </c>
      <c r="I61" s="9">
        <f t="shared" si="5"/>
        <v>1650</v>
      </c>
      <c r="J61" s="16">
        <f t="shared" si="7"/>
        <v>8250000</v>
      </c>
      <c r="K61" s="7" t="s">
        <v>55</v>
      </c>
      <c r="L61" s="7" t="s">
        <v>58</v>
      </c>
      <c r="M61" s="10" t="s">
        <v>89</v>
      </c>
      <c r="N61" s="6">
        <v>1</v>
      </c>
    </row>
    <row r="62" spans="1:14" ht="37.5" x14ac:dyDescent="0.3">
      <c r="A62" s="7">
        <f t="shared" si="6"/>
        <v>43</v>
      </c>
      <c r="B62" s="15" t="s">
        <v>53</v>
      </c>
      <c r="C62" s="15" t="s">
        <v>9</v>
      </c>
      <c r="D62" s="7" t="s">
        <v>69</v>
      </c>
      <c r="E62" s="16">
        <v>900000</v>
      </c>
      <c r="F62" s="7" t="s">
        <v>136</v>
      </c>
      <c r="G62" s="8" t="s">
        <v>70</v>
      </c>
      <c r="H62" s="8">
        <v>1</v>
      </c>
      <c r="I62" s="9">
        <f t="shared" si="5"/>
        <v>900000</v>
      </c>
      <c r="J62" s="16">
        <f t="shared" si="7"/>
        <v>900000</v>
      </c>
      <c r="K62" s="7" t="s">
        <v>55</v>
      </c>
      <c r="L62" s="7" t="s">
        <v>56</v>
      </c>
      <c r="M62" s="10" t="s">
        <v>82</v>
      </c>
      <c r="N62" s="6">
        <v>1</v>
      </c>
    </row>
    <row r="63" spans="1:14" ht="37.5" x14ac:dyDescent="0.3">
      <c r="A63" s="7">
        <f t="shared" si="6"/>
        <v>44</v>
      </c>
      <c r="B63" s="15" t="s">
        <v>53</v>
      </c>
      <c r="C63" s="15" t="s">
        <v>7</v>
      </c>
      <c r="D63" s="7" t="s">
        <v>25</v>
      </c>
      <c r="E63" s="16">
        <v>770000</v>
      </c>
      <c r="F63" s="7" t="s">
        <v>136</v>
      </c>
      <c r="G63" s="8" t="s">
        <v>70</v>
      </c>
      <c r="H63" s="8">
        <v>1</v>
      </c>
      <c r="I63" s="9">
        <f t="shared" si="5"/>
        <v>770000</v>
      </c>
      <c r="J63" s="16">
        <f t="shared" si="7"/>
        <v>770000</v>
      </c>
      <c r="K63" s="7" t="s">
        <v>55</v>
      </c>
      <c r="L63" s="7" t="s">
        <v>56</v>
      </c>
      <c r="M63" s="10" t="s">
        <v>76</v>
      </c>
      <c r="N63" s="6">
        <v>1</v>
      </c>
    </row>
    <row r="64" spans="1:14" ht="37.5" x14ac:dyDescent="0.3">
      <c r="A64" s="7">
        <f t="shared" si="6"/>
        <v>45</v>
      </c>
      <c r="B64" s="15" t="s">
        <v>53</v>
      </c>
      <c r="C64" s="15" t="s">
        <v>9</v>
      </c>
      <c r="D64" s="7" t="s">
        <v>64</v>
      </c>
      <c r="E64" s="16">
        <v>690910</v>
      </c>
      <c r="F64" s="7" t="s">
        <v>136</v>
      </c>
      <c r="G64" s="8" t="s">
        <v>70</v>
      </c>
      <c r="H64" s="8">
        <v>1</v>
      </c>
      <c r="I64" s="9">
        <f t="shared" si="5"/>
        <v>690910</v>
      </c>
      <c r="J64" s="16">
        <f t="shared" si="7"/>
        <v>690910</v>
      </c>
      <c r="K64" s="7" t="s">
        <v>55</v>
      </c>
      <c r="L64" s="7" t="s">
        <v>56</v>
      </c>
      <c r="M64" s="10" t="s">
        <v>78</v>
      </c>
      <c r="N64" s="6">
        <v>1</v>
      </c>
    </row>
    <row r="65" spans="1:14" ht="37.5" x14ac:dyDescent="0.3">
      <c r="A65" s="7">
        <f t="shared" si="6"/>
        <v>46</v>
      </c>
      <c r="B65" s="15" t="s">
        <v>53</v>
      </c>
      <c r="C65" s="15" t="s">
        <v>9</v>
      </c>
      <c r="D65" s="7" t="s">
        <v>64</v>
      </c>
      <c r="E65" s="16">
        <v>906850</v>
      </c>
      <c r="F65" s="7" t="s">
        <v>136</v>
      </c>
      <c r="G65" s="8" t="s">
        <v>70</v>
      </c>
      <c r="H65" s="8">
        <v>1</v>
      </c>
      <c r="I65" s="9">
        <f t="shared" si="5"/>
        <v>906850</v>
      </c>
      <c r="J65" s="16">
        <f t="shared" si="7"/>
        <v>906850</v>
      </c>
      <c r="K65" s="7" t="s">
        <v>55</v>
      </c>
      <c r="L65" s="7" t="s">
        <v>56</v>
      </c>
      <c r="M65" s="10" t="s">
        <v>80</v>
      </c>
      <c r="N65" s="6">
        <v>1</v>
      </c>
    </row>
    <row r="66" spans="1:14" ht="63.75" customHeight="1" x14ac:dyDescent="0.3">
      <c r="A66" s="7">
        <f t="shared" si="6"/>
        <v>47</v>
      </c>
      <c r="B66" s="15" t="s">
        <v>53</v>
      </c>
      <c r="C66" s="15" t="s">
        <v>7</v>
      </c>
      <c r="D66" s="7" t="s">
        <v>65</v>
      </c>
      <c r="E66" s="16">
        <v>14410000</v>
      </c>
      <c r="F66" s="7" t="s">
        <v>136</v>
      </c>
      <c r="G66" s="8" t="s">
        <v>70</v>
      </c>
      <c r="H66" s="8">
        <v>1</v>
      </c>
      <c r="I66" s="9">
        <f t="shared" si="5"/>
        <v>14410000</v>
      </c>
      <c r="J66" s="16">
        <f t="shared" si="7"/>
        <v>14410000</v>
      </c>
      <c r="K66" s="7" t="s">
        <v>55</v>
      </c>
      <c r="L66" s="7" t="s">
        <v>56</v>
      </c>
      <c r="M66" s="10" t="s">
        <v>77</v>
      </c>
      <c r="N66" s="6">
        <v>1</v>
      </c>
    </row>
    <row r="67" spans="1:14" ht="71.25" customHeight="1" x14ac:dyDescent="0.3">
      <c r="A67" s="7">
        <f t="shared" si="6"/>
        <v>48</v>
      </c>
      <c r="B67" s="15" t="s">
        <v>53</v>
      </c>
      <c r="C67" s="15" t="s">
        <v>7</v>
      </c>
      <c r="D67" s="7" t="s">
        <v>65</v>
      </c>
      <c r="E67" s="16">
        <v>1010000</v>
      </c>
      <c r="F67" s="7" t="s">
        <v>136</v>
      </c>
      <c r="G67" s="8" t="s">
        <v>70</v>
      </c>
      <c r="H67" s="8">
        <v>1</v>
      </c>
      <c r="I67" s="9">
        <f t="shared" si="5"/>
        <v>1010000</v>
      </c>
      <c r="J67" s="16">
        <f t="shared" si="7"/>
        <v>1010000</v>
      </c>
      <c r="K67" s="7" t="s">
        <v>55</v>
      </c>
      <c r="L67" s="7" t="s">
        <v>56</v>
      </c>
      <c r="M67" s="10" t="s">
        <v>76</v>
      </c>
      <c r="N67" s="6">
        <v>1</v>
      </c>
    </row>
    <row r="68" spans="1:14" ht="37.5" x14ac:dyDescent="0.3">
      <c r="A68" s="7">
        <f t="shared" si="6"/>
        <v>49</v>
      </c>
      <c r="B68" s="15" t="s">
        <v>53</v>
      </c>
      <c r="C68" s="15" t="s">
        <v>7</v>
      </c>
      <c r="D68" s="7" t="s">
        <v>66</v>
      </c>
      <c r="E68" s="16">
        <v>5028646</v>
      </c>
      <c r="F68" s="7" t="s">
        <v>136</v>
      </c>
      <c r="G68" s="8" t="s">
        <v>70</v>
      </c>
      <c r="H68" s="8">
        <v>1</v>
      </c>
      <c r="I68" s="9">
        <f t="shared" si="5"/>
        <v>5028646</v>
      </c>
      <c r="J68" s="16">
        <f t="shared" si="7"/>
        <v>5028646</v>
      </c>
      <c r="K68" s="7" t="s">
        <v>55</v>
      </c>
      <c r="L68" s="7" t="s">
        <v>56</v>
      </c>
      <c r="M68" s="10" t="s">
        <v>79</v>
      </c>
      <c r="N68" s="6">
        <v>0.7</v>
      </c>
    </row>
    <row r="69" spans="1:14" ht="91.5" customHeight="1" x14ac:dyDescent="0.3">
      <c r="A69" s="7">
        <f t="shared" si="6"/>
        <v>50</v>
      </c>
      <c r="B69" s="15" t="s">
        <v>53</v>
      </c>
      <c r="C69" s="15" t="s">
        <v>11</v>
      </c>
      <c r="D69" s="7" t="s">
        <v>108</v>
      </c>
      <c r="E69" s="16">
        <f>+J69*3.33333333333333</f>
        <v>3599999.9999999963</v>
      </c>
      <c r="F69" s="7" t="s">
        <v>136</v>
      </c>
      <c r="G69" s="8" t="s">
        <v>47</v>
      </c>
      <c r="H69" s="8">
        <v>1</v>
      </c>
      <c r="I69" s="9">
        <f>+E69/H69</f>
        <v>3599999.9999999963</v>
      </c>
      <c r="J69" s="16">
        <v>1080000</v>
      </c>
      <c r="K69" s="7" t="s">
        <v>55</v>
      </c>
      <c r="L69" s="7" t="s">
        <v>56</v>
      </c>
      <c r="M69" s="10" t="s">
        <v>90</v>
      </c>
      <c r="N69" s="6">
        <v>0.3</v>
      </c>
    </row>
    <row r="70" spans="1:14" ht="37.5" x14ac:dyDescent="0.3">
      <c r="A70" s="7">
        <f t="shared" si="6"/>
        <v>51</v>
      </c>
      <c r="B70" s="15" t="s">
        <v>53</v>
      </c>
      <c r="C70" s="15" t="s">
        <v>7</v>
      </c>
      <c r="D70" s="7" t="s">
        <v>66</v>
      </c>
      <c r="E70" s="16">
        <f>+J70*3.33333333333333</f>
        <v>7183779.9999999925</v>
      </c>
      <c r="F70" s="7" t="s">
        <v>136</v>
      </c>
      <c r="G70" s="8" t="s">
        <v>70</v>
      </c>
      <c r="H70" s="8">
        <v>1</v>
      </c>
      <c r="I70" s="9">
        <f t="shared" si="5"/>
        <v>2155134</v>
      </c>
      <c r="J70" s="16">
        <v>2155134</v>
      </c>
      <c r="K70" s="7" t="s">
        <v>55</v>
      </c>
      <c r="L70" s="7" t="s">
        <v>56</v>
      </c>
      <c r="M70" s="10" t="s">
        <v>91</v>
      </c>
      <c r="N70" s="6">
        <v>0.3</v>
      </c>
    </row>
    <row r="71" spans="1:14" ht="112.5" x14ac:dyDescent="0.3">
      <c r="A71" s="7">
        <f t="shared" si="6"/>
        <v>52</v>
      </c>
      <c r="B71" s="15" t="s">
        <v>53</v>
      </c>
      <c r="C71" s="15" t="s">
        <v>6</v>
      </c>
      <c r="D71" s="7" t="s">
        <v>109</v>
      </c>
      <c r="E71" s="16">
        <v>14020800</v>
      </c>
      <c r="F71" s="7" t="s">
        <v>136</v>
      </c>
      <c r="G71" s="8" t="s">
        <v>50</v>
      </c>
      <c r="H71" s="8">
        <v>12</v>
      </c>
      <c r="I71" s="9">
        <f t="shared" si="5"/>
        <v>1168400</v>
      </c>
      <c r="J71" s="16">
        <f t="shared" si="7"/>
        <v>14020800</v>
      </c>
      <c r="K71" s="7" t="s">
        <v>55</v>
      </c>
      <c r="L71" s="7" t="s">
        <v>56</v>
      </c>
      <c r="M71" s="10" t="s">
        <v>92</v>
      </c>
      <c r="N71" s="6">
        <v>1</v>
      </c>
    </row>
    <row r="72" spans="1:14" ht="56.25" x14ac:dyDescent="0.3">
      <c r="A72" s="7">
        <f t="shared" si="6"/>
        <v>53</v>
      </c>
      <c r="B72" s="15" t="s">
        <v>53</v>
      </c>
      <c r="C72" s="15" t="s">
        <v>8</v>
      </c>
      <c r="D72" s="7" t="s">
        <v>110</v>
      </c>
      <c r="E72" s="16">
        <f>+J72*3.33333333333333</f>
        <v>5399999.9999999944</v>
      </c>
      <c r="F72" s="7" t="s">
        <v>136</v>
      </c>
      <c r="G72" s="8" t="s">
        <v>50</v>
      </c>
      <c r="H72" s="8">
        <v>2</v>
      </c>
      <c r="I72" s="9">
        <f t="shared" si="5"/>
        <v>810000</v>
      </c>
      <c r="J72" s="16">
        <v>1620000</v>
      </c>
      <c r="K72" s="7" t="s">
        <v>55</v>
      </c>
      <c r="L72" s="7" t="s">
        <v>56</v>
      </c>
      <c r="M72" s="10" t="s">
        <v>85</v>
      </c>
      <c r="N72" s="6">
        <v>0.3</v>
      </c>
    </row>
    <row r="73" spans="1:14" ht="93.75" x14ac:dyDescent="0.3">
      <c r="A73" s="7">
        <f t="shared" si="6"/>
        <v>54</v>
      </c>
      <c r="B73" s="15" t="s">
        <v>53</v>
      </c>
      <c r="C73" s="15" t="s">
        <v>6</v>
      </c>
      <c r="D73" s="7" t="s">
        <v>111</v>
      </c>
      <c r="E73" s="16">
        <f>+J73*3.33333333333333</f>
        <v>261782999.99999973</v>
      </c>
      <c r="F73" s="7" t="s">
        <v>136</v>
      </c>
      <c r="G73" s="8" t="s">
        <v>50</v>
      </c>
      <c r="H73" s="8">
        <v>256650</v>
      </c>
      <c r="I73" s="9">
        <f t="shared" si="5"/>
        <v>306</v>
      </c>
      <c r="J73" s="16">
        <v>78534900</v>
      </c>
      <c r="K73" s="7" t="s">
        <v>55</v>
      </c>
      <c r="L73" s="7" t="s">
        <v>56</v>
      </c>
      <c r="M73" s="10" t="s">
        <v>93</v>
      </c>
      <c r="N73" s="6">
        <v>0.3</v>
      </c>
    </row>
    <row r="74" spans="1:14" ht="37.5" x14ac:dyDescent="0.3">
      <c r="A74" s="7">
        <f t="shared" si="6"/>
        <v>55</v>
      </c>
      <c r="B74" s="15" t="s">
        <v>53</v>
      </c>
      <c r="C74" s="15" t="s">
        <v>8</v>
      </c>
      <c r="D74" s="7" t="s">
        <v>97</v>
      </c>
      <c r="E74" s="16">
        <f>+J74*1.13636363636364</f>
        <v>2495454.5454545533</v>
      </c>
      <c r="F74" s="7" t="s">
        <v>136</v>
      </c>
      <c r="G74" s="8" t="s">
        <v>47</v>
      </c>
      <c r="H74" s="8">
        <v>2</v>
      </c>
      <c r="I74" s="9">
        <f t="shared" si="5"/>
        <v>1098000</v>
      </c>
      <c r="J74" s="16">
        <v>2196000</v>
      </c>
      <c r="K74" s="7" t="s">
        <v>55</v>
      </c>
      <c r="L74" s="7" t="s">
        <v>56</v>
      </c>
      <c r="M74" s="10" t="s">
        <v>26</v>
      </c>
      <c r="N74" s="6">
        <v>0.88</v>
      </c>
    </row>
    <row r="75" spans="1:14" ht="37.5" x14ac:dyDescent="0.3">
      <c r="A75" s="7">
        <f t="shared" si="6"/>
        <v>56</v>
      </c>
      <c r="B75" s="15" t="s">
        <v>53</v>
      </c>
      <c r="C75" s="15" t="s">
        <v>15</v>
      </c>
      <c r="D75" s="2" t="s">
        <v>63</v>
      </c>
      <c r="E75" s="16">
        <v>11515389.720000001</v>
      </c>
      <c r="F75" s="7" t="s">
        <v>136</v>
      </c>
      <c r="G75" s="8" t="s">
        <v>47</v>
      </c>
      <c r="H75" s="8">
        <v>1</v>
      </c>
      <c r="I75" s="9">
        <f t="shared" si="5"/>
        <v>11515389.720000001</v>
      </c>
      <c r="J75" s="16">
        <f t="shared" si="7"/>
        <v>11515389.720000001</v>
      </c>
      <c r="K75" s="7" t="s">
        <v>55</v>
      </c>
      <c r="L75" s="7" t="s">
        <v>56</v>
      </c>
      <c r="M75" s="10" t="s">
        <v>57</v>
      </c>
      <c r="N75" s="6">
        <v>1</v>
      </c>
    </row>
    <row r="76" spans="1:14" ht="37.5" x14ac:dyDescent="0.3">
      <c r="A76" s="7">
        <f t="shared" si="6"/>
        <v>57</v>
      </c>
      <c r="B76" s="15" t="s">
        <v>53</v>
      </c>
      <c r="C76" s="15" t="s">
        <v>15</v>
      </c>
      <c r="D76" s="2" t="s">
        <v>63</v>
      </c>
      <c r="E76" s="16">
        <v>19534143.100000001</v>
      </c>
      <c r="F76" s="7" t="s">
        <v>136</v>
      </c>
      <c r="G76" s="8" t="s">
        <v>47</v>
      </c>
      <c r="H76" s="8">
        <v>1</v>
      </c>
      <c r="I76" s="9">
        <f t="shared" si="5"/>
        <v>19534143.100000001</v>
      </c>
      <c r="J76" s="16">
        <f t="shared" si="7"/>
        <v>19534143.100000001</v>
      </c>
      <c r="K76" s="7" t="s">
        <v>55</v>
      </c>
      <c r="L76" s="7" t="s">
        <v>56</v>
      </c>
      <c r="M76" s="10" t="s">
        <v>57</v>
      </c>
      <c r="N76" s="6">
        <v>1</v>
      </c>
    </row>
    <row r="77" spans="1:14" ht="93.75" x14ac:dyDescent="0.3">
      <c r="A77" s="7">
        <f t="shared" si="6"/>
        <v>58</v>
      </c>
      <c r="B77" s="15" t="s">
        <v>53</v>
      </c>
      <c r="C77" s="15" t="s">
        <v>6</v>
      </c>
      <c r="D77" s="7" t="s">
        <v>111</v>
      </c>
      <c r="E77" s="16">
        <f>+J77*3.33333333333333</f>
        <v>151019999.99999985</v>
      </c>
      <c r="F77" s="7" t="s">
        <v>136</v>
      </c>
      <c r="G77" s="8" t="s">
        <v>50</v>
      </c>
      <c r="H77" s="8">
        <v>214011</v>
      </c>
      <c r="I77" s="9">
        <f t="shared" si="5"/>
        <v>211.69939862904243</v>
      </c>
      <c r="J77" s="16">
        <v>45306000</v>
      </c>
      <c r="K77" s="7" t="s">
        <v>55</v>
      </c>
      <c r="L77" s="7" t="s">
        <v>56</v>
      </c>
      <c r="M77" s="10" t="s">
        <v>93</v>
      </c>
      <c r="N77" s="6">
        <v>0.3</v>
      </c>
    </row>
    <row r="78" spans="1:14" ht="37.5" x14ac:dyDescent="0.3">
      <c r="A78" s="7">
        <f t="shared" si="6"/>
        <v>59</v>
      </c>
      <c r="B78" s="15" t="s">
        <v>53</v>
      </c>
      <c r="C78" s="15" t="s">
        <v>6</v>
      </c>
      <c r="D78" s="7" t="s">
        <v>112</v>
      </c>
      <c r="E78" s="16">
        <v>4250000</v>
      </c>
      <c r="F78" s="7" t="s">
        <v>136</v>
      </c>
      <c r="G78" s="8" t="s">
        <v>50</v>
      </c>
      <c r="H78" s="8">
        <v>250</v>
      </c>
      <c r="I78" s="9">
        <f t="shared" si="5"/>
        <v>17000</v>
      </c>
      <c r="J78" s="16">
        <f t="shared" si="7"/>
        <v>4250000</v>
      </c>
      <c r="K78" s="7" t="s">
        <v>55</v>
      </c>
      <c r="L78" s="7" t="s">
        <v>58</v>
      </c>
      <c r="M78" s="10" t="s">
        <v>14</v>
      </c>
      <c r="N78" s="6">
        <v>1</v>
      </c>
    </row>
    <row r="79" spans="1:14" ht="56.25" x14ac:dyDescent="0.3">
      <c r="A79" s="7">
        <f t="shared" si="6"/>
        <v>60</v>
      </c>
      <c r="B79" s="15" t="s">
        <v>53</v>
      </c>
      <c r="C79" s="15" t="s">
        <v>6</v>
      </c>
      <c r="D79" s="7" t="s">
        <v>113</v>
      </c>
      <c r="E79" s="16">
        <v>2677754.35</v>
      </c>
      <c r="F79" s="7" t="s">
        <v>136</v>
      </c>
      <c r="G79" s="8" t="s">
        <v>50</v>
      </c>
      <c r="H79" s="8">
        <v>1</v>
      </c>
      <c r="I79" s="9">
        <f t="shared" si="5"/>
        <v>2677754.35</v>
      </c>
      <c r="J79" s="16">
        <f t="shared" si="7"/>
        <v>2677754.35</v>
      </c>
      <c r="K79" s="7" t="s">
        <v>55</v>
      </c>
      <c r="L79" s="7" t="s">
        <v>56</v>
      </c>
      <c r="M79" s="10"/>
      <c r="N79" s="6">
        <v>1</v>
      </c>
    </row>
    <row r="80" spans="1:14" ht="56.25" x14ac:dyDescent="0.3">
      <c r="A80" s="7">
        <f t="shared" si="6"/>
        <v>61</v>
      </c>
      <c r="B80" s="15" t="s">
        <v>53</v>
      </c>
      <c r="C80" s="15" t="s">
        <v>6</v>
      </c>
      <c r="D80" s="7" t="s">
        <v>27</v>
      </c>
      <c r="E80" s="16">
        <f>+J80*3.33333333333333</f>
        <v>6999999.9999999925</v>
      </c>
      <c r="F80" s="7" t="s">
        <v>136</v>
      </c>
      <c r="G80" s="8" t="s">
        <v>50</v>
      </c>
      <c r="H80" s="8">
        <v>50</v>
      </c>
      <c r="I80" s="9">
        <f t="shared" si="5"/>
        <v>42000</v>
      </c>
      <c r="J80" s="16">
        <v>2100000</v>
      </c>
      <c r="K80" s="7" t="s">
        <v>55</v>
      </c>
      <c r="L80" s="7" t="s">
        <v>58</v>
      </c>
      <c r="M80" s="10" t="s">
        <v>28</v>
      </c>
      <c r="N80" s="6">
        <v>0.3</v>
      </c>
    </row>
    <row r="81" spans="1:14" ht="56.25" x14ac:dyDescent="0.3">
      <c r="A81" s="7">
        <f t="shared" si="6"/>
        <v>62</v>
      </c>
      <c r="B81" s="15" t="s">
        <v>53</v>
      </c>
      <c r="C81" s="15" t="s">
        <v>5</v>
      </c>
      <c r="D81" s="7" t="s">
        <v>119</v>
      </c>
      <c r="E81" s="16">
        <v>7316070</v>
      </c>
      <c r="F81" s="7" t="s">
        <v>136</v>
      </c>
      <c r="G81" s="8" t="s">
        <v>50</v>
      </c>
      <c r="H81" s="8">
        <v>20</v>
      </c>
      <c r="I81" s="9">
        <f t="shared" si="5"/>
        <v>365803.5</v>
      </c>
      <c r="J81" s="16">
        <f t="shared" si="7"/>
        <v>7316070</v>
      </c>
      <c r="K81" s="7" t="s">
        <v>55</v>
      </c>
      <c r="L81" s="7" t="s">
        <v>56</v>
      </c>
      <c r="M81" s="10" t="s">
        <v>114</v>
      </c>
      <c r="N81" s="6">
        <v>1</v>
      </c>
    </row>
    <row r="82" spans="1:14" ht="37.5" x14ac:dyDescent="0.3">
      <c r="A82" s="7">
        <f t="shared" si="6"/>
        <v>63</v>
      </c>
      <c r="B82" s="15" t="s">
        <v>53</v>
      </c>
      <c r="C82" s="15" t="s">
        <v>6</v>
      </c>
      <c r="D82" s="7" t="s">
        <v>112</v>
      </c>
      <c r="E82" s="16">
        <v>4250000</v>
      </c>
      <c r="F82" s="7" t="s">
        <v>136</v>
      </c>
      <c r="G82" s="8" t="s">
        <v>50</v>
      </c>
      <c r="H82" s="8">
        <v>250</v>
      </c>
      <c r="I82" s="9">
        <f t="shared" si="5"/>
        <v>17000</v>
      </c>
      <c r="J82" s="16">
        <v>4250000</v>
      </c>
      <c r="K82" s="7" t="s">
        <v>55</v>
      </c>
      <c r="L82" s="7" t="s">
        <v>58</v>
      </c>
      <c r="M82" s="10" t="s">
        <v>28</v>
      </c>
      <c r="N82" s="6">
        <v>1</v>
      </c>
    </row>
    <row r="83" spans="1:14" ht="37.5" x14ac:dyDescent="0.3">
      <c r="A83" s="7">
        <f t="shared" si="6"/>
        <v>64</v>
      </c>
      <c r="B83" s="15" t="s">
        <v>53</v>
      </c>
      <c r="C83" s="15" t="s">
        <v>15</v>
      </c>
      <c r="D83" s="2" t="s">
        <v>104</v>
      </c>
      <c r="E83" s="16">
        <v>31733946</v>
      </c>
      <c r="F83" s="7" t="s">
        <v>136</v>
      </c>
      <c r="G83" s="8" t="s">
        <v>47</v>
      </c>
      <c r="H83" s="8">
        <v>2</v>
      </c>
      <c r="I83" s="9">
        <f t="shared" ref="I83:I96" si="8">+J83/H83</f>
        <v>15866973</v>
      </c>
      <c r="J83" s="16">
        <f t="shared" si="7"/>
        <v>31733946</v>
      </c>
      <c r="K83" s="7" t="s">
        <v>55</v>
      </c>
      <c r="L83" s="7" t="s">
        <v>56</v>
      </c>
      <c r="M83" s="10" t="s">
        <v>24</v>
      </c>
      <c r="N83" s="6">
        <v>1</v>
      </c>
    </row>
    <row r="84" spans="1:14" ht="56.25" x14ac:dyDescent="0.3">
      <c r="A84" s="7">
        <f t="shared" si="6"/>
        <v>65</v>
      </c>
      <c r="B84" s="15" t="s">
        <v>53</v>
      </c>
      <c r="C84" s="15" t="s">
        <v>8</v>
      </c>
      <c r="D84" s="7" t="s">
        <v>103</v>
      </c>
      <c r="E84" s="16">
        <v>14129630</v>
      </c>
      <c r="F84" s="7" t="s">
        <v>136</v>
      </c>
      <c r="G84" s="8" t="s">
        <v>47</v>
      </c>
      <c r="H84" s="8">
        <v>1</v>
      </c>
      <c r="I84" s="9">
        <f t="shared" si="8"/>
        <v>14129630</v>
      </c>
      <c r="J84" s="16">
        <f t="shared" si="7"/>
        <v>14129630</v>
      </c>
      <c r="K84" s="7" t="s">
        <v>55</v>
      </c>
      <c r="L84" s="7" t="s">
        <v>56</v>
      </c>
      <c r="M84" s="10" t="s">
        <v>24</v>
      </c>
      <c r="N84" s="6">
        <v>1</v>
      </c>
    </row>
    <row r="85" spans="1:14" ht="202.7" customHeight="1" x14ac:dyDescent="0.3">
      <c r="A85" s="7">
        <f t="shared" si="6"/>
        <v>66</v>
      </c>
      <c r="B85" s="15" t="s">
        <v>53</v>
      </c>
      <c r="C85" s="15" t="s">
        <v>11</v>
      </c>
      <c r="D85" s="7" t="s">
        <v>108</v>
      </c>
      <c r="E85" s="16">
        <f>+J85*3.33333333333333</f>
        <v>3638999.9999999963</v>
      </c>
      <c r="F85" s="7" t="s">
        <v>136</v>
      </c>
      <c r="G85" s="8" t="s">
        <v>47</v>
      </c>
      <c r="H85" s="8">
        <v>1</v>
      </c>
      <c r="I85" s="9">
        <f t="shared" si="8"/>
        <v>1091700</v>
      </c>
      <c r="J85" s="16">
        <v>1091700</v>
      </c>
      <c r="K85" s="7" t="s">
        <v>55</v>
      </c>
      <c r="L85" s="7" t="s">
        <v>56</v>
      </c>
      <c r="M85" s="10" t="s">
        <v>90</v>
      </c>
      <c r="N85" s="6">
        <v>0.3</v>
      </c>
    </row>
    <row r="86" spans="1:14" ht="37.5" x14ac:dyDescent="0.3">
      <c r="A86" s="7">
        <f t="shared" ref="A86:A98" si="9">+A85+1</f>
        <v>67</v>
      </c>
      <c r="B86" s="15" t="s">
        <v>53</v>
      </c>
      <c r="C86" s="15" t="s">
        <v>11</v>
      </c>
      <c r="D86" s="7" t="s">
        <v>108</v>
      </c>
      <c r="E86" s="16">
        <f>+J86*3.33333333333333</f>
        <v>755999.99999999919</v>
      </c>
      <c r="F86" s="7" t="s">
        <v>136</v>
      </c>
      <c r="G86" s="8" t="s">
        <v>47</v>
      </c>
      <c r="H86" s="8">
        <v>3</v>
      </c>
      <c r="I86" s="9">
        <f>+E86/H86</f>
        <v>251999.99999999974</v>
      </c>
      <c r="J86" s="16">
        <v>226800</v>
      </c>
      <c r="K86" s="7" t="s">
        <v>55</v>
      </c>
      <c r="L86" s="7" t="s">
        <v>56</v>
      </c>
      <c r="M86" s="10" t="s">
        <v>115</v>
      </c>
      <c r="N86" s="6">
        <v>0.3</v>
      </c>
    </row>
    <row r="87" spans="1:14" ht="37.5" x14ac:dyDescent="0.3">
      <c r="A87" s="7">
        <f t="shared" si="9"/>
        <v>68</v>
      </c>
      <c r="B87" s="15" t="s">
        <v>53</v>
      </c>
      <c r="C87" s="15" t="s">
        <v>6</v>
      </c>
      <c r="D87" s="7" t="s">
        <v>120</v>
      </c>
      <c r="E87" s="16">
        <v>17105452</v>
      </c>
      <c r="F87" s="7" t="s">
        <v>136</v>
      </c>
      <c r="G87" s="8" t="s">
        <v>70</v>
      </c>
      <c r="H87" s="8">
        <v>1</v>
      </c>
      <c r="I87" s="9">
        <f t="shared" si="8"/>
        <v>17105452</v>
      </c>
      <c r="J87" s="16">
        <f t="shared" si="7"/>
        <v>17105452</v>
      </c>
      <c r="K87" s="7" t="s">
        <v>55</v>
      </c>
      <c r="L87" s="7" t="s">
        <v>56</v>
      </c>
      <c r="M87" s="10" t="s">
        <v>116</v>
      </c>
      <c r="N87" s="6">
        <v>1</v>
      </c>
    </row>
    <row r="88" spans="1:14" ht="57" customHeight="1" x14ac:dyDescent="0.3">
      <c r="A88" s="7">
        <f t="shared" si="9"/>
        <v>69</v>
      </c>
      <c r="B88" s="15" t="s">
        <v>53</v>
      </c>
      <c r="C88" s="15" t="s">
        <v>6</v>
      </c>
      <c r="D88" s="7" t="s">
        <v>120</v>
      </c>
      <c r="E88" s="16">
        <f>+J88*3.33333333333333</f>
        <v>732064931.86666596</v>
      </c>
      <c r="F88" s="7" t="s">
        <v>136</v>
      </c>
      <c r="G88" s="8" t="s">
        <v>70</v>
      </c>
      <c r="H88" s="8">
        <v>1</v>
      </c>
      <c r="I88" s="9">
        <f>+E88/H88</f>
        <v>732064931.86666596</v>
      </c>
      <c r="J88" s="16">
        <v>219619479.56</v>
      </c>
      <c r="K88" s="7" t="s">
        <v>55</v>
      </c>
      <c r="L88" s="7" t="s">
        <v>56</v>
      </c>
      <c r="M88" s="10" t="s">
        <v>116</v>
      </c>
      <c r="N88" s="6">
        <v>0.3</v>
      </c>
    </row>
    <row r="89" spans="1:14" ht="56.25" x14ac:dyDescent="0.3">
      <c r="A89" s="7">
        <f t="shared" si="9"/>
        <v>70</v>
      </c>
      <c r="B89" s="15" t="s">
        <v>53</v>
      </c>
      <c r="C89" s="15" t="s">
        <v>6</v>
      </c>
      <c r="D89" s="7" t="s">
        <v>27</v>
      </c>
      <c r="E89" s="16">
        <f>+J89*1.42857142857143</f>
        <v>7000000.0000000065</v>
      </c>
      <c r="F89" s="7" t="s">
        <v>136</v>
      </c>
      <c r="G89" s="8" t="s">
        <v>50</v>
      </c>
      <c r="H89" s="8">
        <v>50</v>
      </c>
      <c r="I89" s="9">
        <f t="shared" si="8"/>
        <v>98000</v>
      </c>
      <c r="J89" s="16">
        <v>4900000</v>
      </c>
      <c r="K89" s="7" t="s">
        <v>55</v>
      </c>
      <c r="L89" s="7" t="s">
        <v>58</v>
      </c>
      <c r="M89" s="10" t="s">
        <v>28</v>
      </c>
      <c r="N89" s="6">
        <v>0.7</v>
      </c>
    </row>
    <row r="90" spans="1:14" ht="56.25" x14ac:dyDescent="0.3">
      <c r="A90" s="7">
        <f t="shared" si="9"/>
        <v>71</v>
      </c>
      <c r="B90" s="15" t="s">
        <v>53</v>
      </c>
      <c r="C90" s="15" t="s">
        <v>8</v>
      </c>
      <c r="D90" s="7" t="s">
        <v>110</v>
      </c>
      <c r="E90" s="16">
        <f>+J90*1.42857142857143</f>
        <v>5400000.0000000056</v>
      </c>
      <c r="F90" s="7" t="s">
        <v>136</v>
      </c>
      <c r="G90" s="8" t="s">
        <v>50</v>
      </c>
      <c r="H90" s="8">
        <v>2</v>
      </c>
      <c r="I90" s="9">
        <f>+E90/2</f>
        <v>2700000.0000000028</v>
      </c>
      <c r="J90" s="16">
        <v>3780000</v>
      </c>
      <c r="K90" s="7" t="s">
        <v>55</v>
      </c>
      <c r="L90" s="7" t="s">
        <v>56</v>
      </c>
      <c r="M90" s="10" t="s">
        <v>117</v>
      </c>
      <c r="N90" s="6">
        <v>0.7</v>
      </c>
    </row>
    <row r="91" spans="1:14" ht="75" x14ac:dyDescent="0.3">
      <c r="A91" s="7">
        <f t="shared" si="9"/>
        <v>72</v>
      </c>
      <c r="B91" s="15" t="s">
        <v>53</v>
      </c>
      <c r="C91" s="15" t="s">
        <v>11</v>
      </c>
      <c r="D91" s="7" t="s">
        <v>108</v>
      </c>
      <c r="E91" s="16">
        <f>+J91*1.42857142857143</f>
        <v>3639000.0000000033</v>
      </c>
      <c r="F91" s="7" t="s">
        <v>136</v>
      </c>
      <c r="G91" s="8" t="s">
        <v>47</v>
      </c>
      <c r="H91" s="8">
        <v>1</v>
      </c>
      <c r="I91" s="9">
        <f t="shared" si="8"/>
        <v>2547300</v>
      </c>
      <c r="J91" s="16">
        <v>2547300</v>
      </c>
      <c r="K91" s="7" t="s">
        <v>55</v>
      </c>
      <c r="L91" s="7" t="s">
        <v>56</v>
      </c>
      <c r="M91" s="10" t="s">
        <v>90</v>
      </c>
      <c r="N91" s="6">
        <v>0.7</v>
      </c>
    </row>
    <row r="92" spans="1:14" ht="37.5" x14ac:dyDescent="0.3">
      <c r="A92" s="7">
        <f t="shared" si="9"/>
        <v>73</v>
      </c>
      <c r="B92" s="15" t="s">
        <v>53</v>
      </c>
      <c r="C92" s="15" t="s">
        <v>15</v>
      </c>
      <c r="D92" s="2" t="s">
        <v>63</v>
      </c>
      <c r="E92" s="16">
        <v>27854460</v>
      </c>
      <c r="F92" s="7" t="s">
        <v>136</v>
      </c>
      <c r="G92" s="8" t="s">
        <v>47</v>
      </c>
      <c r="H92" s="8">
        <v>2</v>
      </c>
      <c r="I92" s="9">
        <f t="shared" si="8"/>
        <v>13927230</v>
      </c>
      <c r="J92" s="16">
        <f t="shared" si="7"/>
        <v>27854460</v>
      </c>
      <c r="K92" s="7" t="s">
        <v>55</v>
      </c>
      <c r="L92" s="7" t="s">
        <v>56</v>
      </c>
      <c r="M92" s="10" t="s">
        <v>57</v>
      </c>
      <c r="N92" s="6">
        <v>1</v>
      </c>
    </row>
    <row r="93" spans="1:14" ht="56.25" x14ac:dyDescent="0.3">
      <c r="A93" s="7">
        <f t="shared" si="9"/>
        <v>74</v>
      </c>
      <c r="B93" s="15" t="s">
        <v>53</v>
      </c>
      <c r="C93" s="15" t="s">
        <v>12</v>
      </c>
      <c r="D93" s="7" t="s">
        <v>121</v>
      </c>
      <c r="E93" s="16">
        <f>+J93*3.33333333333333</f>
        <v>1960637.6333333314</v>
      </c>
      <c r="F93" s="7" t="s">
        <v>136</v>
      </c>
      <c r="G93" s="8" t="s">
        <v>50</v>
      </c>
      <c r="H93" s="8">
        <v>1</v>
      </c>
      <c r="I93" s="9">
        <f t="shared" si="8"/>
        <v>588191.29</v>
      </c>
      <c r="J93" s="16">
        <v>588191.29</v>
      </c>
      <c r="K93" s="7" t="s">
        <v>55</v>
      </c>
      <c r="L93" s="7" t="s">
        <v>56</v>
      </c>
      <c r="M93" s="10" t="s">
        <v>118</v>
      </c>
      <c r="N93" s="6">
        <v>0.3</v>
      </c>
    </row>
    <row r="94" spans="1:14" ht="37.5" x14ac:dyDescent="0.3">
      <c r="A94" s="7">
        <f t="shared" si="9"/>
        <v>75</v>
      </c>
      <c r="B94" s="15" t="s">
        <v>53</v>
      </c>
      <c r="C94" s="15" t="s">
        <v>6</v>
      </c>
      <c r="D94" s="7" t="s">
        <v>120</v>
      </c>
      <c r="E94" s="16">
        <v>244021643.96000001</v>
      </c>
      <c r="F94" s="7" t="s">
        <v>136</v>
      </c>
      <c r="G94" s="8" t="s">
        <v>70</v>
      </c>
      <c r="H94" s="8">
        <v>1</v>
      </c>
      <c r="I94" s="9">
        <f t="shared" si="8"/>
        <v>244021643.96000001</v>
      </c>
      <c r="J94" s="16">
        <f t="shared" ref="J94:J96" si="10">+E94</f>
        <v>244021643.96000001</v>
      </c>
      <c r="K94" s="7" t="s">
        <v>55</v>
      </c>
      <c r="L94" s="7" t="s">
        <v>56</v>
      </c>
      <c r="M94" s="10" t="s">
        <v>81</v>
      </c>
      <c r="N94" s="6">
        <v>1</v>
      </c>
    </row>
    <row r="95" spans="1:14" ht="37.5" x14ac:dyDescent="0.3">
      <c r="A95" s="7">
        <f t="shared" si="9"/>
        <v>76</v>
      </c>
      <c r="B95" s="15" t="s">
        <v>53</v>
      </c>
      <c r="C95" s="15" t="s">
        <v>6</v>
      </c>
      <c r="D95" s="7" t="s">
        <v>120</v>
      </c>
      <c r="E95" s="16">
        <v>244021643.96000001</v>
      </c>
      <c r="F95" s="7" t="s">
        <v>136</v>
      </c>
      <c r="G95" s="8" t="s">
        <v>70</v>
      </c>
      <c r="H95" s="8">
        <v>1</v>
      </c>
      <c r="I95" s="9">
        <f t="shared" si="8"/>
        <v>244021643.96000001</v>
      </c>
      <c r="J95" s="16">
        <f t="shared" si="10"/>
        <v>244021643.96000001</v>
      </c>
      <c r="K95" s="7" t="s">
        <v>55</v>
      </c>
      <c r="L95" s="7" t="s">
        <v>56</v>
      </c>
      <c r="M95" s="10" t="s">
        <v>81</v>
      </c>
      <c r="N95" s="6">
        <v>1</v>
      </c>
    </row>
    <row r="96" spans="1:14" ht="37.5" x14ac:dyDescent="0.3">
      <c r="A96" s="7">
        <f t="shared" si="9"/>
        <v>77</v>
      </c>
      <c r="B96" s="15" t="s">
        <v>53</v>
      </c>
      <c r="C96" s="15" t="s">
        <v>6</v>
      </c>
      <c r="D96" s="7" t="s">
        <v>120</v>
      </c>
      <c r="E96" s="16">
        <v>8552726</v>
      </c>
      <c r="F96" s="7" t="s">
        <v>136</v>
      </c>
      <c r="G96" s="8" t="s">
        <v>70</v>
      </c>
      <c r="H96" s="8">
        <v>1</v>
      </c>
      <c r="I96" s="9">
        <f t="shared" si="8"/>
        <v>8552726</v>
      </c>
      <c r="J96" s="16">
        <f t="shared" si="10"/>
        <v>8552726</v>
      </c>
      <c r="K96" s="7" t="s">
        <v>55</v>
      </c>
      <c r="L96" s="7" t="s">
        <v>56</v>
      </c>
      <c r="M96" s="10" t="s">
        <v>81</v>
      </c>
      <c r="N96" s="6">
        <v>1</v>
      </c>
    </row>
    <row r="97" spans="1:14" ht="56.25" x14ac:dyDescent="0.3">
      <c r="A97" s="7">
        <f t="shared" si="9"/>
        <v>78</v>
      </c>
      <c r="B97" s="15" t="s">
        <v>53</v>
      </c>
      <c r="C97" s="15" t="s">
        <v>7</v>
      </c>
      <c r="D97" s="7" t="s">
        <v>29</v>
      </c>
      <c r="E97" s="16">
        <f>+J97*1.42857142857143</f>
        <v>7183780.0000000065</v>
      </c>
      <c r="F97" s="7" t="s">
        <v>136</v>
      </c>
      <c r="G97" s="8" t="s">
        <v>70</v>
      </c>
      <c r="H97" s="8">
        <v>1</v>
      </c>
      <c r="I97" s="9">
        <f>+E97/H97</f>
        <v>7183780.0000000065</v>
      </c>
      <c r="J97" s="16">
        <v>5028646</v>
      </c>
      <c r="K97" s="7" t="s">
        <v>55</v>
      </c>
      <c r="L97" s="7" t="s">
        <v>56</v>
      </c>
      <c r="M97" s="17" t="s">
        <v>79</v>
      </c>
      <c r="N97" s="6">
        <v>0.7</v>
      </c>
    </row>
    <row r="98" spans="1:14" ht="56.25" x14ac:dyDescent="0.3">
      <c r="A98" s="7">
        <f t="shared" si="9"/>
        <v>79</v>
      </c>
      <c r="B98" s="15" t="s">
        <v>53</v>
      </c>
      <c r="C98" s="15" t="s">
        <v>6</v>
      </c>
      <c r="D98" s="7" t="s">
        <v>30</v>
      </c>
      <c r="E98" s="16">
        <f>+J98*1.42857142857143</f>
        <v>75542208.000000075</v>
      </c>
      <c r="F98" s="7" t="s">
        <v>136</v>
      </c>
      <c r="G98" s="8" t="s">
        <v>50</v>
      </c>
      <c r="H98" s="8">
        <v>2400</v>
      </c>
      <c r="I98" s="9">
        <f>+E98/H98</f>
        <v>31475.920000000031</v>
      </c>
      <c r="J98" s="16">
        <v>52879545.600000001</v>
      </c>
      <c r="K98" s="7" t="s">
        <v>55</v>
      </c>
      <c r="L98" s="7" t="s">
        <v>56</v>
      </c>
      <c r="M98" s="10" t="s">
        <v>88</v>
      </c>
      <c r="N98" s="6">
        <v>0.7</v>
      </c>
    </row>
    <row r="99" spans="1:14" ht="45.75" customHeight="1" x14ac:dyDescent="0.3">
      <c r="A99" s="7"/>
      <c r="B99" s="7"/>
      <c r="C99" s="7" t="s">
        <v>2</v>
      </c>
      <c r="D99" s="26" t="s">
        <v>122</v>
      </c>
      <c r="E99" s="27"/>
      <c r="F99" s="27"/>
      <c r="G99" s="27"/>
      <c r="H99" s="27"/>
      <c r="I99" s="28"/>
      <c r="J99" s="11">
        <f>SUM(J20:J98)</f>
        <v>2029300465.0899997</v>
      </c>
      <c r="K99" s="14" t="s">
        <v>2</v>
      </c>
      <c r="L99" s="14" t="s">
        <v>2</v>
      </c>
      <c r="M99" s="7" t="s">
        <v>2</v>
      </c>
      <c r="N99" s="7" t="s">
        <v>2</v>
      </c>
    </row>
    <row r="100" spans="1:14" ht="18.75" customHeight="1" x14ac:dyDescent="0.3">
      <c r="A100" s="26" t="s">
        <v>123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8"/>
    </row>
    <row r="101" spans="1:14" ht="75" customHeight="1" x14ac:dyDescent="0.3">
      <c r="A101" s="7">
        <v>1</v>
      </c>
      <c r="B101" s="7" t="s">
        <v>45</v>
      </c>
      <c r="C101" s="7">
        <v>4821190</v>
      </c>
      <c r="D101" s="7" t="s">
        <v>124</v>
      </c>
      <c r="E101" s="9">
        <v>7897428</v>
      </c>
      <c r="F101" s="7" t="s">
        <v>125</v>
      </c>
      <c r="G101" s="8" t="s">
        <v>50</v>
      </c>
      <c r="H101" s="8">
        <v>1</v>
      </c>
      <c r="I101" s="9">
        <v>7897428</v>
      </c>
      <c r="J101" s="16">
        <f>+I101*H101</f>
        <v>7897428</v>
      </c>
      <c r="K101" s="7" t="s">
        <v>55</v>
      </c>
      <c r="L101" s="7" t="s">
        <v>56</v>
      </c>
      <c r="M101" s="10" t="s">
        <v>130</v>
      </c>
      <c r="N101" s="6">
        <v>1</v>
      </c>
    </row>
    <row r="102" spans="1:14" ht="75" customHeight="1" x14ac:dyDescent="0.3">
      <c r="A102" s="7">
        <f t="shared" ref="A102:A108" si="11">+A101+1</f>
        <v>2</v>
      </c>
      <c r="B102" s="7" t="s">
        <v>45</v>
      </c>
      <c r="C102" s="7">
        <v>4821190</v>
      </c>
      <c r="D102" s="7" t="s">
        <v>126</v>
      </c>
      <c r="E102" s="14">
        <v>3450850</v>
      </c>
      <c r="F102" s="7" t="s">
        <v>125</v>
      </c>
      <c r="G102" s="8" t="s">
        <v>50</v>
      </c>
      <c r="H102" s="8">
        <v>2</v>
      </c>
      <c r="I102" s="14">
        <v>3450850</v>
      </c>
      <c r="J102" s="16">
        <f t="shared" ref="J102:J108" si="12">+E102</f>
        <v>3450850</v>
      </c>
      <c r="K102" s="7" t="s">
        <v>55</v>
      </c>
      <c r="L102" s="7" t="s">
        <v>56</v>
      </c>
      <c r="M102" s="10" t="s">
        <v>130</v>
      </c>
      <c r="N102" s="6">
        <v>1</v>
      </c>
    </row>
    <row r="103" spans="1:14" ht="75" customHeight="1" x14ac:dyDescent="0.3">
      <c r="A103" s="7">
        <f t="shared" si="11"/>
        <v>3</v>
      </c>
      <c r="B103" s="7" t="s">
        <v>51</v>
      </c>
      <c r="C103" s="7">
        <v>4292200</v>
      </c>
      <c r="D103" s="7" t="s">
        <v>127</v>
      </c>
      <c r="E103" s="9">
        <v>11494758</v>
      </c>
      <c r="F103" s="7" t="s">
        <v>125</v>
      </c>
      <c r="G103" s="8" t="s">
        <v>50</v>
      </c>
      <c r="H103" s="8">
        <v>1</v>
      </c>
      <c r="I103" s="9">
        <v>11494758</v>
      </c>
      <c r="J103" s="16">
        <f t="shared" si="12"/>
        <v>11494758</v>
      </c>
      <c r="K103" s="7" t="s">
        <v>55</v>
      </c>
      <c r="L103" s="7" t="s">
        <v>56</v>
      </c>
      <c r="M103" s="10" t="s">
        <v>91</v>
      </c>
      <c r="N103" s="6">
        <v>1</v>
      </c>
    </row>
    <row r="104" spans="1:14" ht="75" customHeight="1" x14ac:dyDescent="0.3">
      <c r="A104" s="7">
        <f t="shared" si="11"/>
        <v>4</v>
      </c>
      <c r="B104" s="7" t="s">
        <v>51</v>
      </c>
      <c r="C104" s="7">
        <v>4234100</v>
      </c>
      <c r="D104" s="7" t="s">
        <v>127</v>
      </c>
      <c r="E104" s="9">
        <v>8920176.25</v>
      </c>
      <c r="F104" s="7" t="s">
        <v>125</v>
      </c>
      <c r="G104" s="8" t="s">
        <v>50</v>
      </c>
      <c r="H104" s="8">
        <v>1</v>
      </c>
      <c r="I104" s="9">
        <v>8920176.25</v>
      </c>
      <c r="J104" s="16">
        <f t="shared" si="12"/>
        <v>8920176.25</v>
      </c>
      <c r="K104" s="7" t="s">
        <v>55</v>
      </c>
      <c r="L104" s="7" t="s">
        <v>56</v>
      </c>
      <c r="M104" s="10" t="s">
        <v>31</v>
      </c>
      <c r="N104" s="6">
        <v>1</v>
      </c>
    </row>
    <row r="105" spans="1:14" ht="75" customHeight="1" x14ac:dyDescent="0.3">
      <c r="A105" s="7">
        <f t="shared" si="11"/>
        <v>5</v>
      </c>
      <c r="B105" s="7" t="s">
        <v>51</v>
      </c>
      <c r="C105" s="7">
        <v>4821190</v>
      </c>
      <c r="D105" s="7" t="s">
        <v>127</v>
      </c>
      <c r="E105" s="9">
        <v>1918000</v>
      </c>
      <c r="F105" s="7" t="s">
        <v>125</v>
      </c>
      <c r="G105" s="8" t="s">
        <v>50</v>
      </c>
      <c r="H105" s="8">
        <v>1</v>
      </c>
      <c r="I105" s="9">
        <v>1918000</v>
      </c>
      <c r="J105" s="16">
        <f t="shared" si="12"/>
        <v>1918000</v>
      </c>
      <c r="K105" s="7" t="s">
        <v>55</v>
      </c>
      <c r="L105" s="7" t="s">
        <v>56</v>
      </c>
      <c r="M105" s="10" t="s">
        <v>85</v>
      </c>
      <c r="N105" s="6">
        <v>1</v>
      </c>
    </row>
    <row r="106" spans="1:14" ht="56.25" x14ac:dyDescent="0.3">
      <c r="A106" s="7">
        <f t="shared" si="11"/>
        <v>6</v>
      </c>
      <c r="B106" s="7" t="s">
        <v>51</v>
      </c>
      <c r="C106" s="7">
        <v>4821190</v>
      </c>
      <c r="D106" s="7" t="s">
        <v>128</v>
      </c>
      <c r="E106" s="9">
        <v>43499040</v>
      </c>
      <c r="F106" s="7" t="s">
        <v>125</v>
      </c>
      <c r="G106" s="8" t="s">
        <v>50</v>
      </c>
      <c r="H106" s="8">
        <v>2</v>
      </c>
      <c r="I106" s="9">
        <v>43499040</v>
      </c>
      <c r="J106" s="16">
        <f t="shared" si="12"/>
        <v>43499040</v>
      </c>
      <c r="K106" s="7" t="s">
        <v>55</v>
      </c>
      <c r="L106" s="7" t="s">
        <v>56</v>
      </c>
      <c r="M106" s="10" t="s">
        <v>130</v>
      </c>
      <c r="N106" s="6">
        <v>1</v>
      </c>
    </row>
    <row r="107" spans="1:14" ht="37.5" x14ac:dyDescent="0.3">
      <c r="A107" s="7">
        <f t="shared" si="11"/>
        <v>7</v>
      </c>
      <c r="B107" s="7" t="s">
        <v>53</v>
      </c>
      <c r="C107" s="7">
        <v>4821190</v>
      </c>
      <c r="D107" s="7" t="s">
        <v>129</v>
      </c>
      <c r="E107" s="9">
        <v>1300000</v>
      </c>
      <c r="F107" s="7" t="s">
        <v>125</v>
      </c>
      <c r="G107" s="8" t="s">
        <v>50</v>
      </c>
      <c r="H107" s="8">
        <v>4</v>
      </c>
      <c r="I107" s="9">
        <v>1300000</v>
      </c>
      <c r="J107" s="16">
        <f t="shared" si="12"/>
        <v>1300000</v>
      </c>
      <c r="K107" s="7" t="s">
        <v>55</v>
      </c>
      <c r="L107" s="7" t="s">
        <v>56</v>
      </c>
      <c r="M107" s="10" t="s">
        <v>130</v>
      </c>
      <c r="N107" s="6">
        <v>1</v>
      </c>
    </row>
    <row r="108" spans="1:14" ht="37.5" x14ac:dyDescent="0.3">
      <c r="A108" s="7">
        <f t="shared" si="11"/>
        <v>8</v>
      </c>
      <c r="B108" s="7" t="s">
        <v>53</v>
      </c>
      <c r="C108" s="7">
        <v>4292200</v>
      </c>
      <c r="D108" s="7" t="s">
        <v>127</v>
      </c>
      <c r="E108" s="14">
        <v>763566.66</v>
      </c>
      <c r="F108" s="7" t="s">
        <v>125</v>
      </c>
      <c r="G108" s="8" t="s">
        <v>50</v>
      </c>
      <c r="H108" s="8">
        <v>1</v>
      </c>
      <c r="I108" s="14">
        <v>763566.66</v>
      </c>
      <c r="J108" s="16">
        <f t="shared" si="12"/>
        <v>763566.66</v>
      </c>
      <c r="K108" s="7" t="s">
        <v>55</v>
      </c>
      <c r="L108" s="7" t="s">
        <v>56</v>
      </c>
      <c r="M108" s="10" t="s">
        <v>76</v>
      </c>
      <c r="N108" s="6">
        <v>1</v>
      </c>
    </row>
    <row r="109" spans="1:14" x14ac:dyDescent="0.3">
      <c r="A109" s="21" t="s">
        <v>61</v>
      </c>
      <c r="B109" s="22"/>
      <c r="C109" s="22"/>
      <c r="D109" s="22"/>
      <c r="E109" s="22"/>
      <c r="F109" s="22"/>
      <c r="G109" s="22"/>
      <c r="H109" s="22"/>
      <c r="I109" s="23"/>
      <c r="J109" s="5">
        <f>SUM(J101:J108)</f>
        <v>79243818.909999996</v>
      </c>
      <c r="K109" s="19" t="s">
        <v>2</v>
      </c>
      <c r="L109" s="3" t="s">
        <v>2</v>
      </c>
      <c r="M109" s="19" t="s">
        <v>2</v>
      </c>
      <c r="N109" s="2" t="s">
        <v>2</v>
      </c>
    </row>
  </sheetData>
  <autoFilter ref="A20:N106" xr:uid="{85DE3944-CB08-4E21-8C70-6316D9C5C555}"/>
  <mergeCells count="7">
    <mergeCell ref="A109:I109"/>
    <mergeCell ref="A1:N1"/>
    <mergeCell ref="A100:N100"/>
    <mergeCell ref="D99:I99"/>
    <mergeCell ref="A4:N4"/>
    <mergeCell ref="A18:I18"/>
    <mergeCell ref="A19:N19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01.04.2023</vt:lpstr>
      <vt:lpstr>'01.04.2023'!Область_печати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2023-04-25T13:06:46Z</dcterms:modified>
</cp:coreProperties>
</file>